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85" windowWidth="14805" windowHeight="7830"/>
  </bookViews>
  <sheets>
    <sheet name="!!!!Оценка эффективности" sheetId="7" r:id="rId1"/>
    <sheet name="НЕФИНАНСОВЫЕ РЕЗУЛЬТАТЫ" sheetId="6" r:id="rId2"/>
    <sheet name="Приложение 6" sheetId="1" r:id="rId3"/>
    <sheet name="Приложение 7" sheetId="2" r:id="rId4"/>
    <sheet name="Приложение 8" sheetId="3" r:id="rId5"/>
    <sheet name="Лист1" sheetId="4" r:id="rId6"/>
    <sheet name="Лист2" sheetId="8" r:id="rId7"/>
  </sheets>
  <definedNames>
    <definedName name="_xlnm.Print_Area" localSheetId="0">'!!!!Оценка эффективности'!$A$1:$Q$58</definedName>
    <definedName name="_xlnm.Print_Area" localSheetId="1">'НЕФИНАНСОВЫЕ РЕЗУЛЬТАТЫ'!$A$2:$F$13</definedName>
    <definedName name="_xlnm.Print_Area" localSheetId="2">'Приложение 6'!$A$1:$N$31</definedName>
    <definedName name="_xlnm.Print_Area" localSheetId="3">'Приложение 7'!$A$1:$K$57</definedName>
    <definedName name="_xlnm.Print_Area" localSheetId="4">'Приложение 8'!$A$1:$G$12</definedName>
  </definedNames>
  <calcPr calcId="144525"/>
</workbook>
</file>

<file path=xl/calcChain.xml><?xml version="1.0" encoding="utf-8"?>
<calcChain xmlns="http://schemas.openxmlformats.org/spreadsheetml/2006/main">
  <c r="P20" i="7" l="1"/>
  <c r="C22" i="1"/>
  <c r="D22" i="1"/>
  <c r="E22" i="1"/>
  <c r="F22" i="1"/>
  <c r="G22" i="1"/>
  <c r="H22" i="1"/>
  <c r="I22" i="1"/>
  <c r="J22" i="1"/>
  <c r="K22" i="1"/>
  <c r="L22" i="1"/>
  <c r="M22" i="1"/>
  <c r="B22" i="1"/>
  <c r="P58" i="7" l="1"/>
  <c r="N56" i="7"/>
  <c r="E28" i="6"/>
  <c r="P10" i="7"/>
  <c r="P14" i="7"/>
  <c r="P21" i="7"/>
  <c r="P38" i="7"/>
  <c r="P39" i="7"/>
  <c r="P46" i="7"/>
  <c r="P50" i="7"/>
  <c r="N12" i="7"/>
  <c r="N13" i="7"/>
  <c r="O59" i="7"/>
  <c r="P59" i="7" s="1"/>
  <c r="O57" i="7"/>
  <c r="P57" i="7" s="1"/>
  <c r="O56" i="7"/>
  <c r="O49" i="7"/>
  <c r="P49" i="7" s="1"/>
  <c r="O51" i="7"/>
  <c r="P51" i="7" s="1"/>
  <c r="O52" i="7"/>
  <c r="P52" i="7" s="1"/>
  <c r="O53" i="7"/>
  <c r="P53" i="7" s="1"/>
  <c r="O54" i="7"/>
  <c r="P54" i="7" s="1"/>
  <c r="O55" i="7"/>
  <c r="P55" i="7" s="1"/>
  <c r="O22" i="7"/>
  <c r="P22" i="7" s="1"/>
  <c r="O24" i="7"/>
  <c r="P24" i="7" s="1"/>
  <c r="O12" i="7"/>
  <c r="O13" i="7"/>
  <c r="M48" i="7"/>
  <c r="L48" i="7"/>
  <c r="K48" i="7"/>
  <c r="J48" i="7"/>
  <c r="I48" i="7"/>
  <c r="H48" i="7"/>
  <c r="G48" i="7"/>
  <c r="F48" i="7"/>
  <c r="E48" i="7"/>
  <c r="D48" i="7"/>
  <c r="C48" i="7"/>
  <c r="B48" i="7"/>
  <c r="K47" i="7"/>
  <c r="H47" i="7"/>
  <c r="E47" i="7"/>
  <c r="B47" i="7"/>
  <c r="M45" i="7"/>
  <c r="L45" i="7"/>
  <c r="J45" i="7"/>
  <c r="I45" i="7"/>
  <c r="G45" i="7"/>
  <c r="F45" i="7"/>
  <c r="D45" i="7"/>
  <c r="C45" i="7"/>
  <c r="K44" i="7"/>
  <c r="H44" i="7"/>
  <c r="E44" i="7"/>
  <c r="B44" i="7"/>
  <c r="K43" i="7"/>
  <c r="H43" i="7"/>
  <c r="E43" i="7"/>
  <c r="B43" i="7"/>
  <c r="K42" i="7"/>
  <c r="H42" i="7"/>
  <c r="E42" i="7"/>
  <c r="B42" i="7"/>
  <c r="K41" i="7"/>
  <c r="H41" i="7"/>
  <c r="E41" i="7"/>
  <c r="B41" i="7"/>
  <c r="B40" i="7"/>
  <c r="O40" i="7" s="1"/>
  <c r="P40" i="7" s="1"/>
  <c r="K39" i="7"/>
  <c r="H39" i="7"/>
  <c r="E39" i="7"/>
  <c r="B39" i="7"/>
  <c r="M37" i="7"/>
  <c r="L37" i="7"/>
  <c r="J37" i="7"/>
  <c r="I37" i="7"/>
  <c r="G37" i="7"/>
  <c r="F37" i="7"/>
  <c r="D37" i="7"/>
  <c r="C37" i="7"/>
  <c r="K36" i="7"/>
  <c r="H36" i="7"/>
  <c r="E36" i="7"/>
  <c r="B36" i="7"/>
  <c r="K35" i="7"/>
  <c r="H35" i="7"/>
  <c r="E35" i="7"/>
  <c r="B35" i="7"/>
  <c r="K34" i="7"/>
  <c r="H34" i="7"/>
  <c r="E34" i="7"/>
  <c r="B34" i="7"/>
  <c r="K33" i="7"/>
  <c r="H33" i="7"/>
  <c r="E33" i="7"/>
  <c r="B33" i="7"/>
  <c r="M31" i="7"/>
  <c r="L31" i="7"/>
  <c r="J31" i="7"/>
  <c r="I31" i="7"/>
  <c r="G31" i="7"/>
  <c r="F31" i="7"/>
  <c r="D31" i="7"/>
  <c r="C31" i="7"/>
  <c r="K30" i="7"/>
  <c r="H30" i="7"/>
  <c r="E30" i="7"/>
  <c r="B30" i="7"/>
  <c r="M28" i="7"/>
  <c r="L28" i="7"/>
  <c r="J28" i="7"/>
  <c r="I28" i="7"/>
  <c r="G28" i="7"/>
  <c r="F28" i="7"/>
  <c r="D28" i="7"/>
  <c r="C28" i="7"/>
  <c r="K27" i="7"/>
  <c r="H27" i="7"/>
  <c r="E27" i="7"/>
  <c r="B27" i="7"/>
  <c r="K26" i="7"/>
  <c r="H26" i="7"/>
  <c r="E26" i="7"/>
  <c r="B26" i="7"/>
  <c r="K25" i="7"/>
  <c r="H25" i="7"/>
  <c r="E25" i="7"/>
  <c r="B25" i="7"/>
  <c r="K23" i="7"/>
  <c r="H23" i="7"/>
  <c r="E23" i="7"/>
  <c r="B23" i="7"/>
  <c r="M20" i="7"/>
  <c r="L20" i="7"/>
  <c r="J20" i="7"/>
  <c r="I20" i="7"/>
  <c r="G20" i="7"/>
  <c r="F20" i="7"/>
  <c r="D20" i="7"/>
  <c r="C20" i="7"/>
  <c r="K19" i="7"/>
  <c r="H19" i="7"/>
  <c r="E19" i="7"/>
  <c r="B19" i="7"/>
  <c r="K18" i="7"/>
  <c r="H18" i="7"/>
  <c r="E18" i="7"/>
  <c r="B18" i="7"/>
  <c r="B17" i="7"/>
  <c r="O17" i="7" s="1"/>
  <c r="B16" i="7"/>
  <c r="N16" i="7" s="1"/>
  <c r="K15" i="7"/>
  <c r="H15" i="7"/>
  <c r="E15" i="7"/>
  <c r="B15" i="7"/>
  <c r="K14" i="7"/>
  <c r="H14" i="7"/>
  <c r="E14" i="7"/>
  <c r="B14" i="7"/>
  <c r="B11" i="7"/>
  <c r="N11" i="7" s="1"/>
  <c r="M9" i="7"/>
  <c r="L9" i="7"/>
  <c r="J9" i="7"/>
  <c r="I9" i="7"/>
  <c r="G9" i="7"/>
  <c r="F9" i="7"/>
  <c r="D9" i="7"/>
  <c r="C9" i="7"/>
  <c r="E54" i="6"/>
  <c r="E53" i="6"/>
  <c r="E52" i="6"/>
  <c r="E49" i="6"/>
  <c r="E50" i="6"/>
  <c r="E48" i="6"/>
  <c r="E36" i="6"/>
  <c r="E37" i="6"/>
  <c r="E38" i="6"/>
  <c r="E39" i="6"/>
  <c r="E40" i="6"/>
  <c r="E41" i="6"/>
  <c r="E42" i="6"/>
  <c r="E43" i="6"/>
  <c r="E44" i="6"/>
  <c r="E45" i="6"/>
  <c r="E46" i="6"/>
  <c r="E35" i="6"/>
  <c r="E32" i="6"/>
  <c r="E31" i="6"/>
  <c r="E25" i="6"/>
  <c r="E26" i="6"/>
  <c r="E23" i="6"/>
  <c r="E21" i="6"/>
  <c r="E17" i="6"/>
  <c r="E12" i="6"/>
  <c r="E11" i="6"/>
  <c r="F44" i="3"/>
  <c r="E44" i="3"/>
  <c r="F43" i="3"/>
  <c r="E43" i="3"/>
  <c r="F42" i="3"/>
  <c r="E42" i="3"/>
  <c r="F41" i="3"/>
  <c r="E41" i="3"/>
  <c r="F40" i="3"/>
  <c r="E40" i="3"/>
  <c r="F39" i="3"/>
  <c r="E39" i="3"/>
  <c r="F38" i="3"/>
  <c r="E38" i="3"/>
  <c r="F37" i="3"/>
  <c r="E37" i="3"/>
  <c r="F36" i="3"/>
  <c r="E36" i="3"/>
  <c r="F35" i="3"/>
  <c r="E35" i="3"/>
  <c r="F34" i="3"/>
  <c r="E34" i="3"/>
  <c r="F33" i="3"/>
  <c r="E33" i="3"/>
  <c r="H45" i="7" l="1"/>
  <c r="P13" i="7"/>
  <c r="H9" i="7"/>
  <c r="E28" i="7"/>
  <c r="E31" i="7"/>
  <c r="H31" i="7"/>
  <c r="N33" i="7"/>
  <c r="N34" i="7"/>
  <c r="N35" i="7"/>
  <c r="O36" i="7"/>
  <c r="P12" i="7"/>
  <c r="N48" i="7"/>
  <c r="P48" i="7" s="1"/>
  <c r="O18" i="7"/>
  <c r="B28" i="7"/>
  <c r="N18" i="7"/>
  <c r="N19" i="7"/>
  <c r="O26" i="7"/>
  <c r="P26" i="7" s="1"/>
  <c r="K28" i="7"/>
  <c r="K37" i="7"/>
  <c r="K45" i="7"/>
  <c r="P56" i="7"/>
  <c r="O47" i="7"/>
  <c r="P47" i="7" s="1"/>
  <c r="B37" i="7"/>
  <c r="N37" i="7" s="1"/>
  <c r="P37" i="7" s="1"/>
  <c r="O41" i="7"/>
  <c r="P41" i="7" s="1"/>
  <c r="O42" i="7"/>
  <c r="P42" i="7" s="1"/>
  <c r="O43" i="7"/>
  <c r="P43" i="7" s="1"/>
  <c r="O44" i="7"/>
  <c r="P44" i="7" s="1"/>
  <c r="H37" i="7"/>
  <c r="E37" i="7"/>
  <c r="N36" i="7"/>
  <c r="P36" i="7" s="1"/>
  <c r="B31" i="7"/>
  <c r="O33" i="7"/>
  <c r="P33" i="7" s="1"/>
  <c r="O34" i="7"/>
  <c r="O35" i="7"/>
  <c r="O30" i="7"/>
  <c r="P30" i="7" s="1"/>
  <c r="E20" i="7"/>
  <c r="B20" i="7"/>
  <c r="O23" i="7"/>
  <c r="P23" i="7" s="1"/>
  <c r="O25" i="7"/>
  <c r="P25" i="7" s="1"/>
  <c r="O27" i="7"/>
  <c r="P27" i="7" s="1"/>
  <c r="K9" i="7"/>
  <c r="B9" i="7"/>
  <c r="N17" i="7"/>
  <c r="P17" i="7" s="1"/>
  <c r="O19" i="7"/>
  <c r="E9" i="7"/>
  <c r="O16" i="7"/>
  <c r="P16" i="7" s="1"/>
  <c r="N15" i="7"/>
  <c r="P15" i="7" s="1"/>
  <c r="H28" i="7"/>
  <c r="K31" i="7"/>
  <c r="E45" i="7"/>
  <c r="H20" i="7"/>
  <c r="B45" i="7"/>
  <c r="O11" i="7"/>
  <c r="P11" i="7" s="1"/>
  <c r="P35" i="7" l="1"/>
  <c r="P34" i="7"/>
  <c r="O28" i="7"/>
  <c r="N28" i="7"/>
  <c r="P18" i="7"/>
  <c r="N9" i="7"/>
  <c r="O45" i="7"/>
  <c r="P19" i="7"/>
  <c r="N20" i="7"/>
  <c r="N45" i="7"/>
  <c r="O31" i="7"/>
  <c r="N31" i="7"/>
  <c r="O9" i="7"/>
  <c r="P28" i="7" l="1"/>
  <c r="P45" i="7"/>
  <c r="P31" i="7"/>
  <c r="P9" i="7"/>
  <c r="E26" i="3" l="1"/>
  <c r="E22" i="3" l="1"/>
  <c r="E17" i="3" l="1"/>
  <c r="F15" i="3" l="1"/>
  <c r="E14" i="3"/>
  <c r="G127" i="2" l="1"/>
  <c r="H59" i="2" l="1"/>
  <c r="N62" i="1" l="1"/>
  <c r="N61" i="1"/>
  <c r="N60" i="1"/>
  <c r="N59" i="1"/>
  <c r="N58" i="1"/>
  <c r="N56" i="1"/>
  <c r="M55" i="1"/>
  <c r="L55" i="1"/>
  <c r="K55" i="1"/>
  <c r="J55" i="1"/>
  <c r="I55" i="1"/>
  <c r="H55" i="1"/>
  <c r="N55" i="1" s="1"/>
  <c r="G55" i="1"/>
  <c r="F55" i="1"/>
  <c r="E55" i="1"/>
  <c r="D55" i="1"/>
  <c r="C55" i="1"/>
  <c r="B55" i="1"/>
  <c r="K53" i="1" l="1"/>
  <c r="H53" i="1"/>
  <c r="N53" i="1" s="1"/>
  <c r="E53" i="1"/>
  <c r="B53" i="1"/>
  <c r="M51" i="1"/>
  <c r="L51" i="1"/>
  <c r="K51" i="1" s="1"/>
  <c r="J51" i="1"/>
  <c r="I51" i="1"/>
  <c r="H51" i="1" s="1"/>
  <c r="G51" i="1"/>
  <c r="F51" i="1"/>
  <c r="E51" i="1" s="1"/>
  <c r="D51" i="1"/>
  <c r="C51" i="1"/>
  <c r="B51" i="1" l="1"/>
  <c r="N51" i="1"/>
  <c r="K49" i="1"/>
  <c r="H49" i="1"/>
  <c r="N49" i="1" s="1"/>
  <c r="E49" i="1"/>
  <c r="B49" i="1"/>
  <c r="K48" i="1"/>
  <c r="H48" i="1"/>
  <c r="N48" i="1" s="1"/>
  <c r="E48" i="1"/>
  <c r="B48" i="1"/>
  <c r="K47" i="1"/>
  <c r="H47" i="1"/>
  <c r="N47" i="1" s="1"/>
  <c r="E47" i="1"/>
  <c r="B47" i="1"/>
  <c r="K46" i="1"/>
  <c r="H46" i="1"/>
  <c r="N46" i="1" s="1"/>
  <c r="E46" i="1"/>
  <c r="B46" i="1"/>
  <c r="N45" i="1"/>
  <c r="B45" i="1"/>
  <c r="K44" i="1"/>
  <c r="H44" i="1"/>
  <c r="E44" i="1"/>
  <c r="B44" i="1"/>
  <c r="M42" i="1"/>
  <c r="L42" i="1"/>
  <c r="K42" i="1" s="1"/>
  <c r="J42" i="1"/>
  <c r="I42" i="1"/>
  <c r="H42" i="1" s="1"/>
  <c r="N42" i="1" s="1"/>
  <c r="G42" i="1"/>
  <c r="F42" i="1"/>
  <c r="E42" i="1"/>
  <c r="D42" i="1"/>
  <c r="B42" i="1" s="1"/>
  <c r="C42" i="1"/>
  <c r="N44" i="1" l="1"/>
  <c r="K40" i="1"/>
  <c r="H40" i="1"/>
  <c r="E40" i="1"/>
  <c r="B40" i="1"/>
  <c r="K39" i="1"/>
  <c r="H39" i="1"/>
  <c r="E39" i="1"/>
  <c r="B39" i="1"/>
  <c r="K38" i="1"/>
  <c r="H38" i="1"/>
  <c r="N38" i="1" s="1"/>
  <c r="E38" i="1"/>
  <c r="B38" i="1"/>
  <c r="K37" i="1"/>
  <c r="H37" i="1"/>
  <c r="E37" i="1"/>
  <c r="B37" i="1"/>
  <c r="M35" i="1"/>
  <c r="L35" i="1"/>
  <c r="K35" i="1" s="1"/>
  <c r="J35" i="1"/>
  <c r="I35" i="1"/>
  <c r="H35" i="1"/>
  <c r="G35" i="1"/>
  <c r="E35" i="1" s="1"/>
  <c r="F35" i="1"/>
  <c r="D35" i="1"/>
  <c r="C35" i="1"/>
  <c r="N39" i="1" l="1"/>
  <c r="N40" i="1"/>
  <c r="B35" i="1"/>
  <c r="N37" i="1"/>
  <c r="N35" i="1"/>
  <c r="N33" i="1" l="1"/>
  <c r="K33" i="1"/>
  <c r="H33" i="1"/>
  <c r="E33" i="1"/>
  <c r="B33" i="1"/>
  <c r="M31" i="1"/>
  <c r="L31" i="1"/>
  <c r="K31" i="1"/>
  <c r="J31" i="1"/>
  <c r="H31" i="1" s="1"/>
  <c r="I31" i="1"/>
  <c r="G31" i="1"/>
  <c r="F31" i="1"/>
  <c r="D31" i="1"/>
  <c r="C31" i="1"/>
  <c r="N31" i="1" l="1"/>
  <c r="E31" i="1"/>
  <c r="B31" i="1"/>
  <c r="K29" i="1"/>
  <c r="H29" i="1"/>
  <c r="N29" i="1" s="1"/>
  <c r="E29" i="1"/>
  <c r="B29" i="1"/>
  <c r="K28" i="1"/>
  <c r="H28" i="1"/>
  <c r="N28" i="1" s="1"/>
  <c r="E28" i="1"/>
  <c r="B28" i="1"/>
  <c r="N27" i="1"/>
  <c r="K27" i="1"/>
  <c r="H27" i="1"/>
  <c r="E27" i="1"/>
  <c r="B27" i="1"/>
  <c r="N26" i="1"/>
  <c r="K25" i="1"/>
  <c r="H25" i="1"/>
  <c r="E25" i="1"/>
  <c r="B25" i="1"/>
  <c r="N24" i="1"/>
  <c r="N25" i="1" l="1"/>
  <c r="N22" i="1"/>
  <c r="F11" i="3"/>
  <c r="F10" i="3"/>
  <c r="M10" i="1" l="1"/>
  <c r="N12" i="1" l="1"/>
  <c r="D10" i="1"/>
  <c r="B10" i="1" s="1"/>
  <c r="F10" i="1"/>
  <c r="G10" i="1"/>
  <c r="I10" i="1"/>
  <c r="J10" i="1"/>
  <c r="L10" i="1"/>
  <c r="C10" i="1"/>
  <c r="K20" i="1"/>
  <c r="H20" i="1"/>
  <c r="E20" i="1"/>
  <c r="K19" i="1"/>
  <c r="H19" i="1"/>
  <c r="E19" i="1"/>
  <c r="I21" i="2" l="1"/>
  <c r="N20" i="1" l="1"/>
  <c r="B20" i="1"/>
  <c r="N19" i="1"/>
  <c r="B19" i="1"/>
  <c r="N18" i="1"/>
  <c r="B18" i="1"/>
  <c r="I11" i="2" l="1"/>
  <c r="B15" i="1"/>
  <c r="E15" i="1"/>
  <c r="H15" i="1"/>
  <c r="K15" i="1"/>
  <c r="N17" i="1" l="1"/>
  <c r="B17" i="1"/>
  <c r="K16" i="1" l="1"/>
  <c r="K10" i="1" s="1"/>
  <c r="H16" i="1"/>
  <c r="H10" i="1" s="1"/>
  <c r="E16" i="1"/>
  <c r="E10" i="1" s="1"/>
  <c r="B16" i="1"/>
  <c r="B12" i="1"/>
  <c r="N10" i="1" l="1"/>
  <c r="N13" i="1"/>
  <c r="N14" i="1"/>
</calcChain>
</file>

<file path=xl/comments1.xml><?xml version="1.0" encoding="utf-8"?>
<comments xmlns="http://schemas.openxmlformats.org/spreadsheetml/2006/main">
  <authors>
    <author>Автор</author>
  </authors>
  <commentList>
    <comment ref="G84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Договор на 236 901,00, в том числе софинансирование 21 529,50 и краевые средства 215 371,50
</t>
        </r>
      </text>
    </comment>
  </commentList>
</comments>
</file>

<file path=xl/sharedStrings.xml><?xml version="1.0" encoding="utf-8"?>
<sst xmlns="http://schemas.openxmlformats.org/spreadsheetml/2006/main" count="1027" uniqueCount="477">
  <si>
    <t>Наименование</t>
  </si>
  <si>
    <t>План на год</t>
  </si>
  <si>
    <t>План на отчетный период</t>
  </si>
  <si>
    <t xml:space="preserve">Всего </t>
  </si>
  <si>
    <t>в том числе:</t>
  </si>
  <si>
    <t>Всего</t>
  </si>
  <si>
    <t>ВСЕГО:</t>
  </si>
  <si>
    <t>МБ</t>
  </si>
  <si>
    <t>в том числе по мероприятиям:</t>
  </si>
  <si>
    <t>Процент освоения (гр. 8/ гр.5)*100</t>
  </si>
  <si>
    <t>№ п/п</t>
  </si>
  <si>
    <t>Наименование мероприятия (объекты)</t>
  </si>
  <si>
    <t>№ и дата контракта*</t>
  </si>
  <si>
    <t>Подрядчик</t>
  </si>
  <si>
    <t>Заказчик</t>
  </si>
  <si>
    <t>Срок исполнения</t>
  </si>
  <si>
    <t>Цена по контракту, руб.</t>
  </si>
  <si>
    <t>в том числе аванс по контракту, тыс. руб.</t>
  </si>
  <si>
    <t>Фактическое выполнение, тыс. руб.</t>
  </si>
  <si>
    <t>С начала работ</t>
  </si>
  <si>
    <t>в том числе аванс с начала работ</t>
  </si>
  <si>
    <t>С начала года</t>
  </si>
  <si>
    <t>Администрация сельского поселения Караул</t>
  </si>
  <si>
    <t>руб.</t>
  </si>
  <si>
    <t>КБ</t>
  </si>
  <si>
    <t>Содержание сети уличного освещения</t>
  </si>
  <si>
    <t>Возмещение убытков от эксплуатации общественных бань</t>
  </si>
  <si>
    <t>Прочие мероприятия по благоустройству</t>
  </si>
  <si>
    <t>Реализация проектов по благоустройству территорий сельских населенных пунктов и городских поселений с численностью не более 10000 человек, инициированных гражданами соответствующего населенного пункта поселения в рамках подпрограммы "Поддержка муниципальных проектов по благоустройству территорий и вопросов местного значения" государственной программы Красноярского края "Содействие развитию местного самоуправления"</t>
  </si>
  <si>
    <t>Софинансирование расходов на реализацию проекта по благоустройству "Благоустройство детской игровой площадки в п. Носок сельского поселения Караул" в рамках подпрограммы "Поддержка муниципальных проектов по благоустройству территорий и вопросов местного значения" государственной программы Красноярского края "Содействие развитию местного самоуправления"</t>
  </si>
  <si>
    <t>ООО "Таймырэнергоресурс"</t>
  </si>
  <si>
    <t>до 31.12.2020</t>
  </si>
  <si>
    <t>Соглашение № 1 от 03.02.2020</t>
  </si>
  <si>
    <t>ООО "СКиФ"</t>
  </si>
  <si>
    <t>ИП Глава КФХ Кожекина О.А.</t>
  </si>
  <si>
    <t>Соглашение № 2 от 09.01.2020</t>
  </si>
  <si>
    <t>Соглашение № 3 от 30.03.2020</t>
  </si>
  <si>
    <t>Соглашение № 1 от 09.01.2020</t>
  </si>
  <si>
    <t>Погашение задолженности за прошлый период</t>
  </si>
  <si>
    <t>Договор №22-01/2020  от 22.01.2020</t>
  </si>
  <si>
    <t>ООО "ЛайтСитиГрупп"</t>
  </si>
  <si>
    <t>до 31.07.2020</t>
  </si>
  <si>
    <t xml:space="preserve"> -</t>
  </si>
  <si>
    <t>Расходы на реализацию проекта по благоустройству "Благоустройство набережной площадки в п. Воронцово" в рамках подпрограммы "Поддержка муниципальных проектов и мероприятий по благоустройству территорий и повышению активности населения в решении вопросов местного значения" государственной программы Красноярского края "Содействие развитию местного самоуправления" и софинансирование за счет средств местного бюджета</t>
  </si>
  <si>
    <t>Муниципальный контракт № 05/20 от 11.06.2020</t>
  </si>
  <si>
    <t>ООО "Сибирская многофункциональная компания"</t>
  </si>
  <si>
    <t>до 20.07.2020</t>
  </si>
  <si>
    <t>Договор от 27.05.2020</t>
  </si>
  <si>
    <t>ИП Алиев М.М.</t>
  </si>
  <si>
    <t>до 30.05.2020</t>
  </si>
  <si>
    <t>Марунько М.И.</t>
  </si>
  <si>
    <t>Панов К.В.</t>
  </si>
  <si>
    <t>Кошкарев В.М.</t>
  </si>
  <si>
    <t>Бальцер Т.А.</t>
  </si>
  <si>
    <t>Турутин И.А.</t>
  </si>
  <si>
    <t>до 24.05.2020</t>
  </si>
  <si>
    <t>до 04.06.2020</t>
  </si>
  <si>
    <t>до 30.06.2020</t>
  </si>
  <si>
    <t>до 15.10.2020</t>
  </si>
  <si>
    <t>Договор № 16 от 18.05.2020</t>
  </si>
  <si>
    <t>Договор № 18 от 18.05.2020</t>
  </si>
  <si>
    <t>Договор № 19 от 18.05.2020</t>
  </si>
  <si>
    <t>Договор № 20 от 18.05.2020</t>
  </si>
  <si>
    <t>Договор № 21 от 18.05.2020</t>
  </si>
  <si>
    <t>Софинансирование расходов на реализацию проекта по благоустройству "Проект по установке спортивной площадки в п. Усть-Порт" в рамках государственной программы Красноярского края "Содействие развитию местного самоуправления" для реализации подпрограммы "Поддержка муниципальных проектов и мероприятий по благоустройству территорий и повышению активности населения в решении вопросов местного значения"  за счет средств местного бюджета</t>
  </si>
  <si>
    <t>Реализация проектов по решению вопросов местного значения сельских поселений в рамках подпрограммы "Поддержка муниципальных проектов по благоустройству территорий и вопросов местного значения" государственной программы Красноярского края "Содействие развитию местного самоуправления"</t>
  </si>
  <si>
    <t>Софинансирование расходов на реализацию проекта по благоустройству "Проект по установке спортивных тренажеров в с. Караул" в рамках государственной программы Красноярского края "Содействие развитию местного самоуправления" для реализации подпрограммы "Поддержка муниципальных проектов и мероприятий по благоустройству территорий и повышению активности населения в решении вопросов местного значения"  за счет средств местного бюджета</t>
  </si>
  <si>
    <t>Марчук Н.А.</t>
  </si>
  <si>
    <t>Сухов А.И.</t>
  </si>
  <si>
    <t>Ахмиев Р.Р.</t>
  </si>
  <si>
    <t>Михеев А.М.</t>
  </si>
  <si>
    <t>ИП Андросов В.А.</t>
  </si>
  <si>
    <t>ООО ПХ Енисей</t>
  </si>
  <si>
    <t>ИП Неумоин В.В.</t>
  </si>
  <si>
    <t>Тэседо А.Г.</t>
  </si>
  <si>
    <t>Васильев П.Е.</t>
  </si>
  <si>
    <t>ИП Кузьменко И.В.</t>
  </si>
  <si>
    <t>Ямкин И.Е.</t>
  </si>
  <si>
    <t>ИП Шульц А.В.</t>
  </si>
  <si>
    <t>ИП Кондратьева Е.В.</t>
  </si>
  <si>
    <t>Договор № 22 от 18.05.2020</t>
  </si>
  <si>
    <t>Договор № 23 от 18.05.2020</t>
  </si>
  <si>
    <t>до 10.07.2020</t>
  </si>
  <si>
    <t>Договор № 24 от 18.05.2020</t>
  </si>
  <si>
    <t>Договор № 25 от 08.06.2020</t>
  </si>
  <si>
    <t>Договор № 26 от 08.06.2020</t>
  </si>
  <si>
    <t>до 31.08.2020</t>
  </si>
  <si>
    <t>Счет</t>
  </si>
  <si>
    <t>до 05.07.2020</t>
  </si>
  <si>
    <t>до 30.09.2020</t>
  </si>
  <si>
    <t>Договор от 07.07.2020</t>
  </si>
  <si>
    <t>до 30.10.2020</t>
  </si>
  <si>
    <t>Договор от 10.08.2020</t>
  </si>
  <si>
    <t>Договор от 30.07.2020</t>
  </si>
  <si>
    <t>до 30.08.2020</t>
  </si>
  <si>
    <t>Договор от 07.08.2020</t>
  </si>
  <si>
    <t>до 14.09.2020</t>
  </si>
  <si>
    <t>Договор от 29.07.2020</t>
  </si>
  <si>
    <t>Договор от 10.06.2020</t>
  </si>
  <si>
    <t>Договор от 20.07.2020</t>
  </si>
  <si>
    <t>Договор от 22.06.2020</t>
  </si>
  <si>
    <t>Договор от 27.07.2020</t>
  </si>
  <si>
    <t>Договор от 14.09.2020</t>
  </si>
  <si>
    <t>Соглашение № 4 от 30.09.2020</t>
  </si>
  <si>
    <t>Муниципальный контракт № 1 от 20.07.2020</t>
  </si>
  <si>
    <t>до 15.09.2020</t>
  </si>
  <si>
    <t>Муниципальный контаркт № 2 от 29.07.2020                            Муниципальный контракт № 3 от 30.07.2020</t>
  </si>
  <si>
    <t>Кассовое исполнение на 01.01.2021</t>
  </si>
  <si>
    <t>Фактически освоено на 01.01.2021</t>
  </si>
  <si>
    <t>Договор № 2 от 25.11.2020</t>
  </si>
  <si>
    <t>ООО "КСИЛ-Енисей"</t>
  </si>
  <si>
    <t>Договор № 3 от 25.11.2020</t>
  </si>
  <si>
    <t>Договор № 4 от 25.11.2020</t>
  </si>
  <si>
    <t>Договор № 5 от 25.11.2020</t>
  </si>
  <si>
    <t>Договор № 6 от 25.11.2020</t>
  </si>
  <si>
    <t>Договор № 7 от 25.11.2020</t>
  </si>
  <si>
    <t>до 15.07.2021</t>
  </si>
  <si>
    <t>до 25.12.2020</t>
  </si>
  <si>
    <t>до 31.12.2021</t>
  </si>
  <si>
    <t>Наименование целевого показателя</t>
  </si>
  <si>
    <t>Ед. измерения</t>
  </si>
  <si>
    <t>Значения целевых показателей</t>
  </si>
  <si>
    <t>Абсолютное отклонение</t>
  </si>
  <si>
    <t>Относительное отклонение, %</t>
  </si>
  <si>
    <t>Обоснование отклонений значений целевого показателя за отчетный период (год)</t>
  </si>
  <si>
    <t>план на год</t>
  </si>
  <si>
    <t>отчет</t>
  </si>
  <si>
    <t>ед.</t>
  </si>
  <si>
    <t>%</t>
  </si>
  <si>
    <t xml:space="preserve">Муниципальная программа   «Благоустройство территории и создание условий для безопасного и комфортного функционирования объектов муниципальной собственности сельского поселения Караул Таймырского Долгано - Ненецкого муниципального района Красноярского края на 2018-2023 годы» </t>
  </si>
  <si>
    <t xml:space="preserve">ед. </t>
  </si>
  <si>
    <r>
      <t>Относительное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отклонение</t>
    </r>
    <r>
      <rPr>
        <sz val="11"/>
        <color theme="1"/>
        <rFont val="Calibri"/>
        <family val="2"/>
        <scheme val="minor"/>
      </rPr>
      <t xml:space="preserve"> - это соотношение отчетного к базовому периоду (обычно в процентах выражается, т.е. нужно еще на 100 умножить). </t>
    </r>
    <r>
      <rPr>
        <b/>
        <sz val="11"/>
        <color theme="1"/>
        <rFont val="Calibri"/>
        <family val="2"/>
        <scheme val="minor"/>
      </rPr>
      <t>Относительное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отклонение</t>
    </r>
    <r>
      <rPr>
        <sz val="11"/>
        <color theme="1"/>
        <rFont val="Calibri"/>
        <family val="2"/>
        <scheme val="minor"/>
      </rPr>
      <t xml:space="preserve"> (4/3)*100=133,3% (т.е. колическтво яблок увеличилось на 33,3 %=133,3%-100%).</t>
    </r>
  </si>
  <si>
    <t xml:space="preserve">«Благоустройство территории и создание условий для безопасного и комфортного функционирования объектов муниципальной собственности сельского поселения Караул Таймырского Долгано-Ненецкого муниципального района Красноярского края на 2018-2023 годы» </t>
  </si>
  <si>
    <t xml:space="preserve">«Развитие транспортно – дорожной деятельности сельского поселения Караул Таймырского Долгано-Ненецкого автономного округа Красноярского края на 2018 - 2023 годы» </t>
  </si>
  <si>
    <t>Тиражирование и распространение информационных и методических материалов для взрослой и детской аудиторий, информирующих о безопасности дорожного движения</t>
  </si>
  <si>
    <t>«Формирование законопослушного поведения участников дорожного движения на территории муниципального образования «Сельское поселение Караул» на период 2018-2022 годы»</t>
  </si>
  <si>
    <t xml:space="preserve"> «Развитие управления и распоряжение муниципальным имуществом на 2018-2023 годы» </t>
  </si>
  <si>
    <t>«Обеспечение пожарной безопасности на территории сельского поселения Караул Таймырского Долгано - Ненецкого муниципального района Красноярского края на 2017-2023 годы»</t>
  </si>
  <si>
    <t>Приобретение информационного материала</t>
  </si>
  <si>
    <t>«Профилактика терроризма и экстремизма на территории муниципального образования «Сельское поселение Караул» на 2018-2022 годы»</t>
  </si>
  <si>
    <t>ВСЕГО: "Развитие отрасли культуры на территории сельского поселения Караул Таймырского Долгано-Ненецкого муниципального района Красноярского края на 2018 - 2022 годы"</t>
  </si>
  <si>
    <t>Комплектование книжных фондов библиотек муниципальных образований Красноярского края в рамках подпрограммы "Обеспечение условий реализации государственной программы и прочие мероприятия" государственной программы Красноярского края "Развитие культуры и туризма"</t>
  </si>
  <si>
    <t>Поддержка отрасли культуры в рамках подпрограммы "Обеспечение реализации государственной программы и прочие мероприятия" государственной программы Красноярского края "Развитие культуры и туризма"</t>
  </si>
  <si>
    <t>Реализация полномочий органов местного самоуправления Таймырского Долгано-Ненецкого муниципального района по организации библиотечного обслуживания населения, комплектованию и обеспечению сохранности библиотечных фондов библиотек поселений в соответствии с заключенными соглашениями</t>
  </si>
  <si>
    <t>Расходы на поддержку отрасли культуры в т.ч. Подключение муниципальных общедоступных библиотек и государственных центральных библиотек в субъектах Российской Федерации (далее - Библиотеки) к информационно-телекоммуникационной сети "Интернет" и развитие библиотечного дела с учетом задачи расширения информационных технологий и оцифровки (далее - соответственно сеть-"Интернет", подключение библиотек к сети "Интернет") за счет федерального бюджета</t>
  </si>
  <si>
    <t>Обеспечение условий для художественного и народного творчества, совершенствование культурно – досуговой деятельности</t>
  </si>
  <si>
    <t>Реализация полномочий органов местного самоуправления Таймырского Долгано-Ненецкого муниципального района по организации предоставления дополнительного образования в соответствии с заключенными соглашениями</t>
  </si>
  <si>
    <t>Реализация мероприятий муниципальной программы "Развитие культуры и туризма в Таймырском Долгано-Ненецком муниципальном районе"</t>
  </si>
  <si>
    <t>«Развитие отрасли культуры на территории сельского поселения Караул Таймырского Долгано-Ненецкого муниципального района Красноярского края на 2018 - 2022 годы»</t>
  </si>
  <si>
    <t>Развитие молодежной политики и спорта на территории</t>
  </si>
  <si>
    <t>Развитие молодежной политики и спорта на территории сельского поселения Караул на 2018-2022 годы</t>
  </si>
  <si>
    <t>ВСЕГО:Развитие молодежной политики и спорта на территории сельского поселения Караул на 2018-2022 годы</t>
  </si>
  <si>
    <t>ВСЕГО:Создание условий по обеспечению хлебом по доступной цене жителей сельского поселения Караул</t>
  </si>
  <si>
    <t>Создание условий по обеспечению хлебом по доступной цене жителей сельского поселения Караул</t>
  </si>
  <si>
    <t xml:space="preserve">«Создание
условий для обеспечения жителей
сельского поселения Караул Таймырского
Долгано-Ненецкого муниципального района
хлебом по доступной цене на 2018-2022 годы» 
</t>
  </si>
  <si>
    <t>Содержание улично-дорожной сети "Дудинка-Караул-Воронцово" на участке в с. Караул</t>
  </si>
  <si>
    <t>Софинансирование расходов на содержание автомобильных дорог общего пользования местного значения</t>
  </si>
  <si>
    <t>Расходы на реализацию соглашений о передаче органам местного самоуправления сельских поселений отдельных  полномочий органов местного самоуправления Таймырского Долгано-Ненецкого муниципального района, предусмотренных п. 7 ст. 14 Федерального закона от 06.10.2003 №131-ФЗ «Об общих принципах организации местного самоуправления в Российской Федерации»</t>
  </si>
  <si>
    <t>Содержание автомобильных дорог общего пользования местного значения</t>
  </si>
  <si>
    <t>Расходы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"Дороги Красноярья" государственной программы Красноярского края "Развитие транспортной системы"</t>
  </si>
  <si>
    <t>Софинансирование расходов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"Дороги Красноярья" государственной программы Красноярского края "Развитие транспортной системы"</t>
  </si>
  <si>
    <t>Приобретение и доставка строительных материалов для осуществления ремонта объектов муниципальной собственности</t>
  </si>
  <si>
    <t>Расходы на ремонтные работы с подрядными организациями и по оплате договоров гражданско – правового характера на выполнение работ и оказания услуг</t>
  </si>
  <si>
    <t>Расходы на реализацию соглашений о передаче органам местного самоуправления сельских поселений отдельных  полномочий органов местного самоуправления Таймырского Долгано-Ненецкого муниципального района, предусмотренных п. 20 ст. 14 Федерального закона от 06.10.2003 №131-ФЗ «Об общих принципах организации местного самоуправления в Российской Федерации»</t>
  </si>
  <si>
    <t>Межевание и проведение кадастровых работ по земельным участкам, находящимся на территории сельского поселения Караул</t>
  </si>
  <si>
    <t>Приобретение оборудования для обеспечения бесперебойного водоснабжения при пожаротушении</t>
  </si>
  <si>
    <t>Затраты на содержание помещения пожарного депо в п. Носок, помещения пожарного депо в п. Усть-Порт сельского поселения Караул по коммунальным услугам</t>
  </si>
  <si>
    <t>Приобретение горюче-смазочных материалов</t>
  </si>
  <si>
    <t>Материальное стимулирование за выполнение работ по участию в профилактике и (или) тушении пожаров и проведению аварийно-спасательных работ (зарплата водителей)</t>
  </si>
  <si>
    <t>Софинансирование расходов на обеспечение первичных мер пожарной безопасности</t>
  </si>
  <si>
    <t>Субсидия на обеспечение первичных мер пожарной безопасности</t>
  </si>
  <si>
    <t xml:space="preserve"> «Благоустройство территории и создание условий для безопасного и комфортного функционирования объектов муниципальной собственности сельского поселения Караул Таймырского Долгано - Ненецкого муниципального района Красноярского края на 2018-2023 годы» </t>
  </si>
  <si>
    <t xml:space="preserve">«Развитие транспортно – дорожной деятельности сельского поселения Караул Таймырского Долгано - Ненецкого муниципального района Красноярского края на 2018 - 2023 годы» </t>
  </si>
  <si>
    <t>Контракт № 36/20 от 20.01.2020</t>
  </si>
  <si>
    <t>до 10.04.2020</t>
  </si>
  <si>
    <t>Контракт № 42/20 от 26.01.2020</t>
  </si>
  <si>
    <t>Договор № 1 от 26.01.2020</t>
  </si>
  <si>
    <t>Юрлов В.А.</t>
  </si>
  <si>
    <t>до 29.02.2020</t>
  </si>
  <si>
    <t>Контракт № 12/20 от 26.01.2020</t>
  </si>
  <si>
    <t>ООО "АрктикЭнерго"</t>
  </si>
  <si>
    <t>Договор № 9 от 28.02.2020</t>
  </si>
  <si>
    <t>Контракт от 01.07.2020</t>
  </si>
  <si>
    <t>ООО "ВИТА"</t>
  </si>
  <si>
    <t>Контракт от 02.07.2020</t>
  </si>
  <si>
    <t>ООО "ДНС Ритейл"</t>
  </si>
  <si>
    <t>Контракт № 31/20 от 23.03.2020</t>
  </si>
  <si>
    <t>до 31.03.2020</t>
  </si>
  <si>
    <t>МК № 35/20 от 17.01.2020</t>
  </si>
  <si>
    <t>Договор № 2 от 26.01.2020</t>
  </si>
  <si>
    <t>Рудаков Б.И.</t>
  </si>
  <si>
    <t>Договор № 6 от 26.01.2020</t>
  </si>
  <si>
    <t>Яптунэ Э.О.</t>
  </si>
  <si>
    <t>Договор № 3 от 26.01.2020</t>
  </si>
  <si>
    <t>Плеханов С.</t>
  </si>
  <si>
    <t>Договор № 5 от 26.01.2020</t>
  </si>
  <si>
    <t>Медведев В.В.</t>
  </si>
  <si>
    <t>Договор № 4 от 26.01.2020</t>
  </si>
  <si>
    <t>Пилько А.Н.</t>
  </si>
  <si>
    <t>Договор № 1 от 17.01.2020</t>
  </si>
  <si>
    <t>ИП Кондратьева Е.А.</t>
  </si>
  <si>
    <t>5 рабочих дней с момента произведенной предоплаты</t>
  </si>
  <si>
    <t>Договор № 15/20 от 03.02.2020</t>
  </si>
  <si>
    <t>ООО "Таймыпожсервис"</t>
  </si>
  <si>
    <t>10 календарных дней с момента произведенной  предоплаты</t>
  </si>
  <si>
    <t>Авансовый отчет</t>
  </si>
  <si>
    <t>до 07.07.2020</t>
  </si>
  <si>
    <t xml:space="preserve">Выплата заработной платы </t>
  </si>
  <si>
    <t>Договор № 19 от 09.06.2020</t>
  </si>
  <si>
    <t>ООО "НПП Градиент"</t>
  </si>
  <si>
    <t>40 рабочих дней с момента произведенной предоплаты</t>
  </si>
  <si>
    <t>Договор № 38 от 27.07.2020</t>
  </si>
  <si>
    <t>Яроцкий М.В.</t>
  </si>
  <si>
    <t>Контракт № 30/20 от 23.03.2020</t>
  </si>
  <si>
    <t>Контракт № 1 от 22.05.2020</t>
  </si>
  <si>
    <t>до 23.12.2020</t>
  </si>
  <si>
    <t>Контракт № 2 от 22.05.2020</t>
  </si>
  <si>
    <t>Контракт № 3 от 25.05.2020</t>
  </si>
  <si>
    <t>до 31.10.2020</t>
  </si>
  <si>
    <t>Муниципальный контракт № 04/20 от 25.05.2020</t>
  </si>
  <si>
    <t>ООО "Заполярье"</t>
  </si>
  <si>
    <t>до 20.12.2020</t>
  </si>
  <si>
    <t>Контракт № 4 от 26.05.2020</t>
  </si>
  <si>
    <t>Муниципальный контракт № 08/20 от 10.08.2020</t>
  </si>
  <si>
    <t>Договор № 12 от 20.03.2020</t>
  </si>
  <si>
    <t>Договор от 23.04.2020</t>
  </si>
  <si>
    <t>Муниципальный контракт № 1 от 20.05.2020</t>
  </si>
  <si>
    <t>Муниципальный контракт № 03/20 от 25.05.2020</t>
  </si>
  <si>
    <t>Муниципальный контракт № 2 от 18.06.2020</t>
  </si>
  <si>
    <t>Муниципальный контракт №09/20 от 27.08.2020</t>
  </si>
  <si>
    <t>ООО "Сибирская многофункциональаная компания"</t>
  </si>
  <si>
    <t>Муниципальный контракт № 1 от 25.08.2020</t>
  </si>
  <si>
    <t>МК № 33/20 от 17.01.2020</t>
  </si>
  <si>
    <t>до 31.01.2020</t>
  </si>
  <si>
    <t>Контракт № 1 от 18.02.2020</t>
  </si>
  <si>
    <t>Контракт № 2 от 19.02.2020</t>
  </si>
  <si>
    <t>180406 ,00</t>
  </si>
  <si>
    <t>180 406 ,00</t>
  </si>
  <si>
    <t>Контракт № 3 от 20.02.2020</t>
  </si>
  <si>
    <t>Контракт № 1 от 26.02.2020</t>
  </si>
  <si>
    <t>до 15.04.2020</t>
  </si>
  <si>
    <t>Договор № 11 от 30.03.2020</t>
  </si>
  <si>
    <t>Панов С.В.</t>
  </si>
  <si>
    <t>до 02.04.2020</t>
  </si>
  <si>
    <t>Договор № 13 от 20.04.2020</t>
  </si>
  <si>
    <t>до 30.04.2020</t>
  </si>
  <si>
    <t>Договор № 14 от 18.05.2020</t>
  </si>
  <si>
    <t>Попов И.Ф.</t>
  </si>
  <si>
    <t>Договор № 39 от 01.09.2020</t>
  </si>
  <si>
    <t>Договор № 30 от 10.06.2020</t>
  </si>
  <si>
    <t>Кошкарев С.А.</t>
  </si>
  <si>
    <t>до 20.08.2020</t>
  </si>
  <si>
    <t>Договор № 29 от 10.06.2020</t>
  </si>
  <si>
    <t>Матэус З.Г.</t>
  </si>
  <si>
    <t xml:space="preserve">Договор от 30.07.2020 </t>
  </si>
  <si>
    <t>Неумоин В.В.</t>
  </si>
  <si>
    <t>до 10.09.2020</t>
  </si>
  <si>
    <t xml:space="preserve">Договор № 27 от 08.07.2020 </t>
  </si>
  <si>
    <t>Дроздов В.А.</t>
  </si>
  <si>
    <t>до 09.08.2020</t>
  </si>
  <si>
    <t>нет (заработная плата)</t>
  </si>
  <si>
    <t>МК № 1 от 13.03.2020</t>
  </si>
  <si>
    <t>ИП Алексеев И.М.</t>
  </si>
  <si>
    <t>до 31.05.2020</t>
  </si>
  <si>
    <t>МК № 2 от 16.03.2020</t>
  </si>
  <si>
    <t>Договор от 20.04.2020</t>
  </si>
  <si>
    <t>МК №26/20 от 27.01.2020</t>
  </si>
  <si>
    <t>МК №32/20 от 27.01.2020</t>
  </si>
  <si>
    <t>нет (по счету и Акту)</t>
  </si>
  <si>
    <t xml:space="preserve">Договор №00585 от 17.02.2020 </t>
  </si>
  <si>
    <t>ООО "Таймырбурсервис"</t>
  </si>
  <si>
    <t>Нет (Оплачено на основании Распоряжения Главы)</t>
  </si>
  <si>
    <t>нет</t>
  </si>
  <si>
    <t>Договор № 18/20 от 10.08.2020</t>
  </si>
  <si>
    <t>ООО "Таймырпожсервис"</t>
  </si>
  <si>
    <t xml:space="preserve"> «Обеспечение пожарной безопасности на территории сельского поселения Караул Таймырского Долгано - Ненецкого муниципального района Красноярского края на 2017-2023 годы»</t>
  </si>
  <si>
    <t>Договор № 11 от 20.03.2020</t>
  </si>
  <si>
    <t xml:space="preserve">«Развитие молодежной политики и спорта на территории
сельского поселения Караул на 2018-2022 годы» 
</t>
  </si>
  <si>
    <t>Авансовый отчет № 66 от 30.06.2020 года Тудановой С.Н.</t>
  </si>
  <si>
    <t>-</t>
  </si>
  <si>
    <t>Авансовый отчет № 67 от 30.06.2020 года Тудановой С.Н.</t>
  </si>
  <si>
    <t xml:space="preserve">Авансовый отчет № 93 от 25.09.2020 года Тудановой С.Н. </t>
  </si>
  <si>
    <t xml:space="preserve">Договор № 1 от 25.11.2020 </t>
  </si>
  <si>
    <t>ИП Фефелов А.Ю.</t>
  </si>
  <si>
    <t xml:space="preserve">Создание
условий для обеспечения жителей
сельского поселения Караул Таймырского
Долгано-Ненецкого муниципального района
хлебом по доступной цене на 2018-2022 годы
</t>
  </si>
  <si>
    <t>1/Х от 10.06.2020</t>
  </si>
  <si>
    <t>ООО «Орхан»</t>
  </si>
  <si>
    <t>2/Х от 16.07.2020</t>
  </si>
  <si>
    <t>ИП Митрофанова О.А.</t>
  </si>
  <si>
    <t>До 31.12.2020</t>
  </si>
  <si>
    <t>3/Х от 08.12.2020</t>
  </si>
  <si>
    <t>ИП Бальцер В.Н.</t>
  </si>
  <si>
    <t>Дополнительное соглашение №1 от 25.12.2019</t>
  </si>
  <si>
    <t>ООО «Енисей»</t>
  </si>
  <si>
    <t xml:space="preserve">Муниципальная программа   «Развитие транспортно – дорожной деятельности сельского поселения Караул Таймырского Долгано - Ненецкого муниципального района Красноярского края на 2018 - 2023 годы» </t>
  </si>
  <si>
    <t>шт.</t>
  </si>
  <si>
    <t xml:space="preserve">  -</t>
  </si>
  <si>
    <t>Муниципальная программа  «Формирование законопослушного поведения участников дорожного движения на территории муниципального образования «Сельское поселение Караул» на период 2018-2022 годы»</t>
  </si>
  <si>
    <t>Обеспечение круглогодичного безопасного и бесперебойного движения автомобильных транспортных средств и безопасность дорожного движения на автомобильной дороге, а также сохранность всего имущества, входящего в состав автомобильной дороги (кол-во ДТП)</t>
  </si>
  <si>
    <t>Повышение авиационной безопасности и безопасности пассажиров, обеспечение регулярности авиаперевозок  на 5-ти вертолетных площадках</t>
  </si>
  <si>
    <t>Количество ДТП</t>
  </si>
  <si>
    <t>Число погибших в ДТП</t>
  </si>
  <si>
    <t>Доля населения,  задействованного в мероприятиях по профилактике ДТП</t>
  </si>
  <si>
    <t xml:space="preserve">Муниципальная программа  «Развитие управления и распоряжение муниципальным имуществом на 2018-2023 годы» </t>
  </si>
  <si>
    <t xml:space="preserve"> - </t>
  </si>
  <si>
    <t>Улучшение жилищных условий населения муниципального образования сельское поселение Караул Таймырского Долгано - Ненецкого муниципального района Красноярского края (кол-во квартир)</t>
  </si>
  <si>
    <t>Приобретение квартир в количестве 4 (Четыре) в п. Усть – Порт для использования их в качестве служебного жилья для работников бюджетной сферы.</t>
  </si>
  <si>
    <t>Количество земельных участков, в отношении которых проведены кадастровые работы</t>
  </si>
  <si>
    <t>Приобретение и проведение ремонтных работ объектов инфраструктуры муниципальной формы собственности (кол-во приобретенных или отремонтированных объектов)</t>
  </si>
  <si>
    <t>Муниципальная программа   «Обеспечение пожарной безопасности на территории сельского поселения Караул на 2017-2022 годы»</t>
  </si>
  <si>
    <t>В  муниципальном образовании  «Сельское поселение  Караул» зарегистрировано  12 пожаров,  материальный ущерб  не причинён. Гибели людей  не допущено.  При  пожарах травмирован  1   человек,  из них  0   детей.  Огнём  уничтожено:  5   строений,  0  жилых  квартир (комнат),  1  единица  техники  и  156м2  поэтажной  площади.  При пожарах  повреждено  4  строения,  1  жилая  квартира  (комната),  2 единицы  техники,  698  м2  поэтажной  площади.  Подразделениями  пожарной охраны на пожарах спасено 0 человек.  Пожары  происходили  по  следующим причинам:  неосторожное обращение с огнём;
-  нарушение  правил  устройства  и  эксплуатации  электрооборудования</t>
  </si>
  <si>
    <t>Количество пожаров, зарегистрированных на территории муниципального образования</t>
  </si>
  <si>
    <t>Количество погибших людей при пожарах, зарегистрированных на территории муниципального образования</t>
  </si>
  <si>
    <t>Муниципальная программа  «Профилактика терроризма и экстремизма на территории муниципального образования «Сельское поселение Караул» на 2018-2022 годы»</t>
  </si>
  <si>
    <t>Количество приобретенного информационного материала</t>
  </si>
  <si>
    <t xml:space="preserve">Количество проведенных учебных тренировок </t>
  </si>
  <si>
    <t>Количество террористических актов</t>
  </si>
  <si>
    <t>Привлечение предприятий и организаций поселения к работам по благоустройству</t>
  </si>
  <si>
    <t>Развитие социальной инфраструктуры поселка, создание комфортной среды проживания на территории сельского поселения Караул Таймырского Долгано - Ненецкого муниципального района Красноярского края (кол-во эксплуатируемых общественных бань)</t>
  </si>
  <si>
    <t>Безопасность дорожного движения в вечернее и ночное время суток будет достигнута за счет своевременного обслуживания сетей уличного освещения. (кол-во ДТП)</t>
  </si>
  <si>
    <t>Муниципальная программа "Развитие отрасли культуры на территории сельского поселения Караул Таймырско-го Долгано-Ненецкого муниципального района Красноярского края на 2018 – 2022 годы"</t>
  </si>
  <si>
    <t>Количество новых изданий, поступивших в фонды библиотек</t>
  </si>
  <si>
    <t>Экз.</t>
  </si>
  <si>
    <t>Положительная динамика обусловлена увеличением выделенных средств на комплектование, качественным планированием и подбором списка литературы</t>
  </si>
  <si>
    <t>Количество библиографических записей в электронном каталоге МКУК «Централизо-ванная библиотечная система» сельского поселения Караул</t>
  </si>
  <si>
    <t>Ед.</t>
  </si>
  <si>
    <t xml:space="preserve">Положительная динамика обусловлена обновлением фонда, а также повышенным спросом на литературу, в период запретов, установленных Указом губернатора Красноярского края №71-УГ от 27.03.2020 г., в связи с распространением новой коронавирусной инфекции COVID-19 </t>
  </si>
  <si>
    <t xml:space="preserve">Число пользователей общедоступных библиотек
</t>
  </si>
  <si>
    <t>Чел.</t>
  </si>
  <si>
    <t xml:space="preserve">Отрицательная динамика обусловлена запретами, установленными Указом губернатора Красноярского края №71-УГ от 27.03.2020 г., в связи с распространением новой коронавирусной инфекции COVID-19 </t>
  </si>
  <si>
    <t>Число посещений общедоступных библиотек</t>
  </si>
  <si>
    <t>Книговыдача</t>
  </si>
  <si>
    <t>Число культурно – массовых мероприятий (платных)</t>
  </si>
  <si>
    <t>Число  посетителей культурно – массовых мероприятий на платной основе</t>
  </si>
  <si>
    <t>Число клубных формирований</t>
  </si>
  <si>
    <t>Число участников клубных формирований</t>
  </si>
  <si>
    <t>Удельный вес населения, участвующего в платных культурно – массовых мероприятиях</t>
  </si>
  <si>
    <t>Численность  учащихся МКУ ДО ДШИ</t>
  </si>
  <si>
    <t>Количество де-тей, принима-ющих участие в районных кон-курсах</t>
  </si>
  <si>
    <t xml:space="preserve">Положительная динамика обусловлена дистанционным проведением мероприятий, в период запретов, установленных Указом губернатора Красноярского края №71-УГ от 27.03.2020 г., в связи с распространением новой коронавирусной инфекции COVID-19 </t>
  </si>
  <si>
    <t>Доля жителей сельского поселения Караул, систематически занимающихся физической культурой и спортом к общей численности населения поселения</t>
  </si>
  <si>
    <t>В связи с пандемией коронавирусной инфекции был введен запрет на проведение спортивных и молодежных мероприятий. В течении года реализовано 2 спортивных мероприятия, 1 конкурс снежно-ледовых фигур. Реализовано 6 социально-экономических проектов на территории поселения, в рамках которых было выделено 50 рабочих мест для несовершеннолетних от 14 до 18 лет.</t>
  </si>
  <si>
    <t>Количество проведенных спортивных мероприятий</t>
  </si>
  <si>
    <t>Охват молодежи, проживающей в сельском поселении, вовлеченной в социально-экономические молодежные проекты</t>
  </si>
  <si>
    <t xml:space="preserve">Развитие молодежной политики и спорта на территории
сельского поселения Караул на 2018-2022 годы
</t>
  </si>
  <si>
    <t>«Создание условий для  обеспечения жителей сельского поселения  Караул Таймырского Долгано-Ненецкого муниципального района хлебом по доступной  цене на 2018-2020 годы»</t>
  </si>
  <si>
    <t>Объем потребляемого населением хлеба</t>
  </si>
  <si>
    <t>кг</t>
  </si>
  <si>
    <t>Розничная цена потребляемого населением хлеба</t>
  </si>
  <si>
    <t>Размер выплаченной субсидии производителям хлеба на  цели возмещения части затрат, связанных с производством хлеба</t>
  </si>
  <si>
    <t>Руб.</t>
  </si>
  <si>
    <t>У ИП Митрофановой О.А. уменьшение выпуска хлеба по сравнению с аналогичном периодом 2019 г на 806 кг в связи с тем, что на территории села Караул реализуется хлеб и хлебобулочные изделия (ржаной хлеб, батон), поставляемые предприятиями, не участвующими в субсидировании (ИП Алиев М.М., ИП Мамедова С. М.о.), также в августе была открыта новая пекарня, и в связи с тем, что качество хлеба хорошее, население в основном покупает хлеб у  предпринимателя Бальцер В.Н. Увеличение у ИП Митрофановой в декабре составил 354 кг по сравнении с ноябрем, в связи продажей хлеба, оленеводам, которые кочуют на территории с.Караул. У ИП Бальцер.В.Н. объем выпуска составил за декабрь 2452,93 кг., увеличение выпуска хлеба произошло в связи с предстоящими новогодними каникулами. Соглашение с ИП Бальцер В.Н. заключено 08 декабря 2020 г № 3/Х.  Увеличение объема выпуска хлеба в ООО " Орхан" в количестве 2191,6 кг, в связи с предстоящими новогодними каникулами.(население, в том числе тундровое хлеб набирали на время новогодних каникул). ООО "Енисей" не заключил соглашение, так как имеется задолженность по налогам и естественно субсидия не будет выплачиваться. Принятые бюджетные обязательства выполнены в полном объеме и сумма остатка  на 01.01.2021 г составляет 12628,89 руб. В июне 2020 года по согласованию Администрацией района, были перераспределены денежных средств в сумме 1500000 руб.  на проведение ремонта здания МКУК "Центр народного творчества и культурных инициатив" сельского поселения Караул, с условием в ноябре денежные средства вернут. В итоге муниципальный район не вернул. В ноябре 2020 года  по согласованию района было перераспределение денег в сумме 614843,84 руб. за счет проезда льготного проезда . В итоге денежные средства в сумме 885156, 16 рублей ушли на ремонт МКУК "ЦНТиКИ</t>
  </si>
  <si>
    <t>Индекс результативности</t>
  </si>
  <si>
    <t>Индекс результативности нефинансовых результатов</t>
  </si>
  <si>
    <t>ВСЕГО</t>
  </si>
  <si>
    <t>Индекс эффективности нефинансовых результатов</t>
  </si>
  <si>
    <t>Эффективность реализации муниципальной программы</t>
  </si>
  <si>
    <t>Оценка эффективности</t>
  </si>
  <si>
    <t>эффективности программы  высокая</t>
  </si>
  <si>
    <t>эффективности программы запланированная</t>
  </si>
  <si>
    <t>эффективности программы  низкая</t>
  </si>
  <si>
    <t>"Развитие отрасли культуры на территории сельского поселения Караул Таймырского Долгано-Ненецкого муниципального района Красноярского края на 2018 - 2022 годы"</t>
  </si>
  <si>
    <t xml:space="preserve">«Создание
условий для обеспечения жителей
сельского поселения Караул Таймырского
Долгано-Ненецкого муниципального района
хлебом по доступной цене на 2018-2022 годы» </t>
  </si>
  <si>
    <t xml:space="preserve">Отчет
об использовании денежных средств в рамках исполнения
мероприятий муниципальных программ на территории 
муниципального образования «Сельское поселение Караул» за 2020 год
</t>
  </si>
  <si>
    <t xml:space="preserve">Отчет
об использовании денежных средств в рамках исполнения
мероприятий муниципальных программ на территории 
муниципального образования «Сельское поселение Караул»
</t>
  </si>
  <si>
    <t xml:space="preserve">
Отчет
достижения целевых показателей муниципальной программы                                                                                                                                                                        </t>
  </si>
  <si>
    <t>Заключения о результатах реализации муниципальных программ муниципального образования «Сельское поселение Караул» за 2020 год</t>
  </si>
  <si>
    <t xml:space="preserve">Оценка эффективности реализации муниципальных программ.
Методика оценки эффективности реализации муниципальной программы определяет алгоритм оценки результативности и эффективности подпрограмм, входящих в состав муниципальной программы, в процессе и по итогам ее реализации. 
Эффективность реализации муниципальной программы определяется как оценка эффективности реализации каждой подпрограммы, входящей в ее состав. 
Под результативностью понимается степень достижения ожидаемого уровня нефинансовых результатов реализации подпрограмм.
Результативность определяется отношением фактического результата к ожидаемому результату на основе проведения анализа реализации подпрограмм. 
Для оценки результативности подпрограмм должны быть использованы плановые и фактические значения соответствующих целевых показателей. 
Индекс результативности подпрограмм определяется путем соотношения достигнутых и плановых результатов целевых значений показателей с учетом весового значения показателя. 
В случае использования показателей, направленных на увеличение целевых значений, применяется соотношение фактически сложившегося показателя к запланированному.
 В случае использования показателей, направленных на снижение целевых значений, применяется соотношение планового показателя к фактически сложившемуся. 
Весовое значение показателя (вес показателя), характеризующего подпрограмму, рассчитывается как отношение данного показателя к общему количеству целевых показателей, характеризующих выполнение подпрограммы. 
Под эффективностью понимается отношение затрат на достижение фактических результатов реализации подпрограмм к планируемым затратам подпрограмм. 
Эффективность подпрограммы определяется по индексу эффективности.
 Индекс эффективности подпрограмм определяется как отношение объема фактического финансирования подпрограммы, скорректированный на индекс результативности подпрограммы, к плановому объему финансирования подпрограмм. 
По итогам проведения анализа индекса эффективности дается качественная оценка эффективности реализации подпрограмм. 
В случае значения индекса эффективности подпрограммы от 0,9 и выше уровень эффективности подпрограммы признается высоким. 
В случае значения индекса эффективности подпрограммы от 0,8 до 0,9 уровень эффективности подпрограммы признается запланированным. 
В случае значения индекса эффективности подпрограммы менее 0,8 уровень эффективности подпрограммы признается низким. 
Сводный отчет о реализации программы составляется в соответствии с отчетами, представленными исполнителями программных мероприятий.
Заключения о результатах реализации муниципальных программ муниципального образования «Сельское поселение Караул» за 2019 год
1. Муниципальная программа «Создание условий для  обеспечения жителей сельского поселения  Караул Таймырского Долгано-Ненецкого муниципального района хлебом по доступной  цене на 2018-2020 годы»
Муниципальная программа утверждена Постановлением Администрации сельского поселения Караул от 06 декабря 2018 года № 82- П. Разработчиком программы является отдел экономики, муниципального заказа и сельского хозяйства Администрации сельского поселения Караул.
Ресурсное обеспечение программы на 2019 год с бюджета муниципального образования «Сельское поселение Караул»  составило 3432916,00 рублей;
По итогам 2019 года объем потребляемого населением хлеба составил  77737,00 кг.
Сохранение розничной цены потребляемого населением хлеба в 2019 год - 84 рублей за 1 кг.
Размер выплаченной субсидии на цели возмещения части затрат, связанных с производством хлеба, составил 3370976,77 рублей. 
В результате расчета оценки эффективности программы, интегральный итоговый показатель рейтинга программы соответствует первому уровню – 1,01 балла, уровень эффективности программы  высокий. 
По итогам реализации данной программы сделан вывод о необходимости продолжения реализации и финансирования программы в соответствии с запланированными мероприятиями.
2. Муниципальная программа   «Благоустройство территории и создание условий для безопасного и комфортного функционирования объектов муниципальной собственности сельского поселения Караул на 2018-2022 годы»
Муниципальная программа утверждена Постановлением Администрации сельского поселения Караул от  09.01.2019 года  № 2- П. Разработчиком программы является отдел жилищно-коммунального хозяйства, строительства и имущественных отношений Администрации сельского поселения Караул.
Общий объем финансирования программы на 2019 год  составляет 9 371,860 тыс. руб. (средства местного бюджета).
В 2019 году были проведены следующие мероприятия Программы: 
     - содержание сети уличного освещения; 
     - возмещение убытков от эксплуатации общественных бань;
     - прочие мероприятия по благоустройству;
     - реализация проектов по благоустройству территорий поселений, городских округов в рамках подпрограммы «Поддержка муниципальных проектов по благоустройству территорий и повышению активности населения в решении вопросов местного значения» государственной программы Красноярского края «Содействие развитию местного самоуправления»;
- софинансирование расходов на реализацию проекта по благоустройству «Благоустройство набережной площадки в п. Воронцово» в рамках подпрограммы «Поддержка муниципальных проектов по благоустройству территорий и повышению активности населения в решении вопросов местного значения» государственной программы Красноярского края «Содействие развитию местного самоуправления» за счет средств местного бюджета.
В результате расчета оценки эффективности программы, интегральный итоговый показатель рейтинга программы соответствует первому уровню – 1,01 балла, уровень эффективности программы  высокий.
По итогам реализации данной программы сделан вывод о необходимости продолжения реализации и финансирования программы в соответствии с запланированными мероприятиями.
2. Муниципальная программа «Развитие транспортно – дорожной деятельности сельского поселения Караул
                                                                                    на 2018 - 2022 годы»
Муниципальная программа утверждена Постановлением Администрации сельского поселения Караул от  09.01.2019 года  № 3- П. Разработчиком программы является отдел жилищно-коммунального хозяйства, строительства и имущественных отношений Администрации сельского поселения Караул.
Общий объем финансирования программы на 2019 год  составляет 3 878 932,25 тыс. руб. (средства местного бюджета).
В 2019 году были проведены следующие мероприятия Программы: 
     - Содержание улично-дорожной сети "Дудинка-Караул-Воронцово" на участке в с. Караул – 1 681 658,73 тыс. руб.;
     - Софинансирование расходов на содержание автомобильных дорог общего пользования местного значения – 20 721,40 тыс. руб.;
     - Расходы на реализацию соглашений о передаче  органам местного самоуправления сельских поселений отдельных полномочий органов местного самоуправления Таймырского Долгано-Ненецкого муниципального района, предусмотренных п. 7 ст. 14  Федерального закона от 06.10.2003 №131-ФЗ «Об общих принципах организации местного самоуправления в Российской Федерации» - 512 519,85 тыс. руб.;
- Содержание автомобильных дорог общего пользования местного значения – 1 726 781,00 тыс. руб.
В результате расчета оценки эффективности программы, интегральный итоговый показатель рейтинга программы соответствует первому уровню – 0,98 балла, уровень эффективности программы  высокий.
По итогам реализации данной программы сделан вывод о необходимости продолжения реализации и финансирования программы в соответствии с запланированными мероприятиями.
3. Муниципальная программа «Формирование законопослушного поведения участников дорожного движения на территории муниципального образования «Сельское поселение Караул» на период 2018-2022 годы»
Муниципальная программа утверждена Постановлением Администрации сельского поселения Караул от  09.01.2019 года  № 4 - П. Разработчиком программы является отдел жилищно-коммунального хозяйства, строительства и имущественных отношений Администрации сельского поселения Караул.
Общий объем финансирования программы на 2019 год  составляет 5,00 тыс. руб. (средства местного бюджета).
В 2019 году были проведены следующие мероприятия Программы:
- Тиражирование и распространение информационных и методических материалов для взрослой и детской аудиторий, информирующих о безопасности дорожного движения - 5,00 тыс. руб.;
- Организация и проведение в образовательных учреждениях сельского поселения занятий, направленных на повышение у участников дорожного движения уровня правосознания, в том числе стереотипа законопослушного поведения и негативного отношения к правонарушениям в сфере дорожного движения.;
- Организация в библиотеке, школе, детском саду выставок книг и плакатов о безопасности дорожного движения.;
- Проведение соревнований, игр, конкурсов творческих работ среди детей по безопасности дорожного движения.
В результате расчета оценки эффективности программы, интегральный итоговый показатель рейтинга программы соответствует первому уровню – 1,00 балл, уровень эффективности программы  высокий.
По итогам реализации данной программы сделан вывод о необходимости продолжения реализации и финансирования программы в соответствии с запланированными мероприятиями.
4. Муниципальная программа  «Развитие управления и распоряжение муниципальным имуществом на 2018-2021 годы»
Муниципальная программа утверждена Постановлением Администрации сельского поселения Караул от  от 18.01.2019 № 6-  П. Разработчиком программы является отдел жилищно-коммунального хозяйства, строительства и имущественных отношений Администрации сельского поселения Караул.
Общий объем финансирования программы на 2019 год  составляет 5 578,860 тыс. руб.
В 2019 году были проведены следующие мероприятия Программы:
          - Приобретение и доставка строительных материалов для осуществления ремонта объектов муниципальной собственности – 1 065,12889 тыс. руб.;
          - Расходы на ремонтные работы с подрядными организациями и по оплате  договоров гражданско – правового характера на выполнение работ и оказания услуг – 4 048,07239 тыс. руб.;
           - Расходы на реализацию соглашений о передаче органам местного самоуправления сельских поселений отдельных  полномочий органов местного самоуправления Таймырского Долгано-Ненецкого муниципального района, предусмотренных п. 20 ст. 14 Федерального закона от 06.10.2003 №131-ФЗ «Об общих принципах организации местного самоуправления в Российской Федерации» - 375,65900 тыс. руб.;
          -  Межевание и проведение кадастровых работ по земельным участкам, находящимся на территории сельского поселения Караул – 90,00000 тыс.руб.
В результате расчета оценки эффективности программы, интегральный итоговый показатель рейтинга программы соответствует первому уровню – 1,00 балл, уровень эффективности программы  высокий.
По итогам реализации данной программы сделан вывод о необходимости продолжения реализации и финансирования программы в соответствии с запланированными мероприятиями.
5. Муниципальная программа «Обеспечение пожарной безопасности на территории сельского поселения Караул на 2017-2022 годы»
Муниципальная программа утверждена Постановлением Администрации сельского поселения Караул от  18.01.2019 года № 5-П. Разработчиком программы является отдел жилищно-коммунального хозяйства, строительства и имущественных отношений Администрации сельского поселения Караул.
Общий объем финансирования программы на 2019 год  составляет 5 578,860 тыс. руб.
В 2019 году были проведены следующие мероприятия Программы:
- Приобретение оборудования для обеспечения бесперебойного водоснабжения при пожаротушении – 46,160 тыс. руб.;
- Затраты на содержание помещения пожарного депо в п. Носок, помещения пожарного депо в п. Усть-Порт сельского поселения Караул по коммунальным услугам – 2760,75901 тыс. руб.;
-  Приобретение горюче-смазочных материалов – 52,42104 тыс. руб.;
- Материальное стимулирование за выполнение работ по участию в профилактике и (или) тушении пожаров и проведению аварийно-спасательных работ (зарплата водителей) – 696,57600 тыс. руб.;
- Софинансирование расходов на обеспечение первичных мер пожарной безопасности – 10,2100 тыс. руб.;
-  Субсидия на обеспечение первичных мер пожарной безопасности – 204,110 тыс. руб.
В результате расчета оценки эффективности программы, интегральный итоговый показатель рейтинга программы соответствует первому уровню – 1,03 балл, уровень эффективности программы  высокий.
По итогам реализации данной программы сделан вывод о необходимости продолжения реализации и финансирования программы в соответствии с запланированными мероприятиями.
6. Муниципальная программа «Профилактика терроризма и экстремизма на территории муниципального образования «Сельское поселение Караул» на 2018-2022 годы»
Муниципальная программа утверждена Постановлением Администрации сельского поселения Караул от  09.01.2019 года № 1-П. Разработчиком программы является отдел жилищно-коммунального хозяйства, строительства и имущественных отношений Администрации сельского поселения Караул.
Общий объем финансирования программы на 2019 год  составляет 0,800 тыс. руб.
В 2019 году были проведены следующие мероприятия Программы:
- Приобретение информационного материала – 0,800 тыс. руб.
В результате расчета оценки эффективности программы, интегральный итоговый показатель рейтинга программы соответствует первому уровню – 1 балл, уровень эффективности программы  высокий.
По итогам реализации данной программы сделан вывод о необходимости продолжения реализации и финансирования программы в соответствии с запланированными мероприятиями.
7. Муниципальная программа «Развитие отрасли культуры на территории муниципального образования "Сельское поселение Караул" на 2018 - 2022 годы»
Муниципальная программа утверждена Постановлением Администрации сельского поселения Караул от  от 06.12.2018 г. №83-П. Разработчиком программы является Администрация сельского поселения Караул.
Общий объем финансирования программы на 2019 год  составляет 94 464, 40698 тыс. руб.
В 2019 году были проведены следующие мероприятия Программы:
- Комплектование книжных фондов библиотек муниципальных образований Красноярского края в рамках подпрограммы "Обеспечение условий реализации государственной программы и прочие мероприятия" государственной программы Красноярского края "Развитие культуры и туризма" – 107,15614 тыс. руб.;
- Реализация полномочий органов местного самоуправления Таймырского Долгано-Ненецкого муниципального района по организации библиотечного обслуживания населения, комплектованию и обеспечению сохранности библиотечных фондов библиотек поселений в соответствии с заключенными соглашениями – 14643,46674 тыс.руб.;
- Организация предоставления дополнительного образования - 90, 22242 тыс. руб.;
- Расходы на поддержку отрасли культуры – 259,67312 тыс. руб.;
- Обеспечение условий для художественного и народного творчества, совершенствование культурно – досуговой деятельности – 52008,10785 тыс. руб.;
- Реализация полномочий органов местного самоуправления Таймырского Долгано-Ненецкого муниципального района по организации предоставления дополнительного образования в соответствии с заключенными соглашениями – 7039,46640 тыс. руб.;
- Реализация мероприятий муниципальной программы "Развитие культуры и туризма в Таймырском Долгано-Ненецком муниципальном районе" – 180,90000 тыс.руб.
В результате расчета оценки эффективности программы, интегральный итоговый показатель рейтинга программы соответствует первому уровню – 1 балл, уровень эффективности программы  высокий.
По итогам реализации данной программы сделан вывод о необходимости продолжения реализации и финансирования программы в соответствии с запланированными мероприятиями.
8. Муниципальная программа «Развитие молодежной политики и спорта на территории сельского  поселения Караул на 2018-2022 годы»
Муниципальная программа утверждена Постановлением Администрации сельского поселения Караул от 06.12.18г. №84-П. Разработчиком программы является Администрация сельского поселения Караул.
Общий объем финансирования программы на 2019 год  составляет 33,0000 тыс. руб.
В 2019 году были проведены следующие мероприятия Программы:
- Проведение мероприятий для детей и молодежи -23,0000 тыс. руб.
- Организация и проведение физкультурно – массовой работы – 10,0000 тыс. руб.
В результате расчета оценки эффективности программы, интегральный итоговый показатель рейтинга программы соответствует первому уровню – 1 балл, уровень эффективности программы  высокий.
По итогам реализации данной программы сделан вывод о необходимости продолжения реализации и финансирования программы в соответствии с запланированными мероприятиями.
</t>
  </si>
  <si>
    <t>УС-10704 25.01.2020</t>
  </si>
  <si>
    <t>АО «КБ «Искра»</t>
  </si>
  <si>
    <t>МКУК ЦБС сельского поселения Караул</t>
  </si>
  <si>
    <t>535/2019 27.01.2020</t>
  </si>
  <si>
    <t>АО «Норильсктрансгаз»</t>
  </si>
  <si>
    <t>67 557,88</t>
  </si>
  <si>
    <t>537/2019 27.01.2020</t>
  </si>
  <si>
    <t>40 01.04.2020</t>
  </si>
  <si>
    <t>ООО «Профилактика»</t>
  </si>
  <si>
    <t>08/20 27.01.2020</t>
  </si>
  <si>
    <t>ООО Скиф</t>
  </si>
  <si>
    <t>791151 09.01.2020</t>
  </si>
  <si>
    <t>ПАО Ростелеком</t>
  </si>
  <si>
    <t>22/20 27.01.2020</t>
  </si>
  <si>
    <t>ООО «Таймырэнергоресурс»</t>
  </si>
  <si>
    <t>22/2020 01.06.2020</t>
  </si>
  <si>
    <t>ИП Канаев В.Г.</t>
  </si>
  <si>
    <t>69 10.06.2020</t>
  </si>
  <si>
    <t>КГАУК «Центр книги – Красноярский бибколлектор»</t>
  </si>
  <si>
    <t>80 23.06.2020</t>
  </si>
  <si>
    <t>85 25.06.2020</t>
  </si>
  <si>
    <t>123 22.07.2020</t>
  </si>
  <si>
    <t>143 17.08.2020</t>
  </si>
  <si>
    <t>б/н 01.09.2020</t>
  </si>
  <si>
    <t>ИП Алиев М. М.</t>
  </si>
  <si>
    <t>УС/СС-10704 01.09.2020</t>
  </si>
  <si>
    <t>ООО «Спутниковая связь»</t>
  </si>
  <si>
    <t>б\н 29.10.2020</t>
  </si>
  <si>
    <t>ИП Шульц А. В.</t>
  </si>
  <si>
    <t>12-11/2020 12.11.2020</t>
  </si>
  <si>
    <t>ООО «Лайт Сити Групп»</t>
  </si>
  <si>
    <t>Тапкин Виталий Игоревич</t>
  </si>
  <si>
    <t>Расходы на поддержку отрасли культуры</t>
  </si>
  <si>
    <t>10088 25.06.2020</t>
  </si>
  <si>
    <t>АО КБ Искра</t>
  </si>
  <si>
    <t>10089 26.06.2020</t>
  </si>
  <si>
    <t>10090 25.06.2020</t>
  </si>
  <si>
    <t>09/20 30.01.2020</t>
  </si>
  <si>
    <t>ООО СКиФ</t>
  </si>
  <si>
    <t>МКУК ЦНТ и КИ сельского поселения Караул</t>
  </si>
  <si>
    <t>532/2019 23.01.2020</t>
  </si>
  <si>
    <t>АО Норильсктрансгаз</t>
  </si>
  <si>
    <t>242 346,54</t>
  </si>
  <si>
    <t>538/2019 23.01.2020</t>
  </si>
  <si>
    <t>21/20 30.01.2020</t>
  </si>
  <si>
    <t>ООО Таймырэнергоресурс</t>
  </si>
  <si>
    <t>140/20 31.07.2020</t>
  </si>
  <si>
    <t>624000021140 30.01.2020</t>
  </si>
  <si>
    <t>040220/02 04.02.2020</t>
  </si>
  <si>
    <t>ООО Кактус-трэйд</t>
  </si>
  <si>
    <t>01/20 10.07.2020</t>
  </si>
  <si>
    <t>ООО Абсолют</t>
  </si>
  <si>
    <t>3 658 812,41</t>
  </si>
  <si>
    <t>120081045022 10.08.2020</t>
  </si>
  <si>
    <t>ООО «Компания «Тензор»</t>
  </si>
  <si>
    <t>4 300,00</t>
  </si>
  <si>
    <t>5 03.02.2020</t>
  </si>
  <si>
    <t>Елизов Александр Сергеевич</t>
  </si>
  <si>
    <t>7 03.02.2020</t>
  </si>
  <si>
    <t>4 03.02.2020</t>
  </si>
  <si>
    <t>Гриненко Василий Дмитриевич</t>
  </si>
  <si>
    <t>8 03.02.2020</t>
  </si>
  <si>
    <t>Михеев Алексей Михайлович</t>
  </si>
  <si>
    <t>3 03.02.2020</t>
  </si>
  <si>
    <t>Титаренко Сергей Викторович</t>
  </si>
  <si>
    <t>6 03.02.2020</t>
  </si>
  <si>
    <t>76/20 18.08.2020</t>
  </si>
  <si>
    <t>ИП Бургарт Виталий Викторович</t>
  </si>
  <si>
    <t>69 827,90</t>
  </si>
  <si>
    <t>01/П 02.09.2020</t>
  </si>
  <si>
    <t>ООО «Таймыр-Коммуникации»</t>
  </si>
  <si>
    <t>1 от 17.01.2020</t>
  </si>
  <si>
    <t>Федотова Ксения Сергеевна</t>
  </si>
  <si>
    <t>МКУ ДО ДШИ сельского поселения Караул</t>
  </si>
  <si>
    <t>00110048/20 от 18.03.2020</t>
  </si>
  <si>
    <t>АО СКБ Контур</t>
  </si>
  <si>
    <t>9 от 16.01.2020</t>
  </si>
  <si>
    <t>ООО Профилактика</t>
  </si>
  <si>
    <t>110120 от 16.01.2020</t>
  </si>
  <si>
    <t>Яксанов Д. О.</t>
  </si>
  <si>
    <t>Яксанов П. О.</t>
  </si>
  <si>
    <t>УС-10670 от 17.01.2020</t>
  </si>
  <si>
    <t>07/20 от 24.01.2020</t>
  </si>
  <si>
    <t>31/20 от 21.01.2020</t>
  </si>
  <si>
    <t>624000021139 от 03.02.2020</t>
  </si>
  <si>
    <t>1 от 22.05.2020</t>
  </si>
  <si>
    <t>АНО «Развитие»</t>
  </si>
  <si>
    <t>02/20 от 26.08.2020</t>
  </si>
  <si>
    <t>ООО «ЫЙ СЭРГЭ»</t>
  </si>
  <si>
    <t>3 от 25.06.2020</t>
  </si>
  <si>
    <t>ООО «Щит»</t>
  </si>
  <si>
    <t>ДП-084/20 от 11.03.2020</t>
  </si>
  <si>
    <t>ООО «ЭлСиБ»</t>
  </si>
  <si>
    <t>12008136875 от 13.08.2020</t>
  </si>
  <si>
    <t>ООО «Тензор»</t>
  </si>
  <si>
    <t>0809/20 от 08.09.2020</t>
  </si>
  <si>
    <t>И. П. Фомичева Жанна Кузьминична</t>
  </si>
  <si>
    <t>2015 от 06.10.2020</t>
  </si>
  <si>
    <t>АНО ДПО «ИПГУ»</t>
  </si>
  <si>
    <t>Д-191004 от 26.10.2020</t>
  </si>
  <si>
    <t>КГАУ ДПО КНУЦ</t>
  </si>
  <si>
    <t>39 000,00</t>
  </si>
  <si>
    <t>1 от 01.10.2020</t>
  </si>
  <si>
    <t>УС/СС-10670 от 01.10.2020</t>
  </si>
  <si>
    <t>02 от 21.12.2020</t>
  </si>
  <si>
    <t>«Таймыр-</t>
  </si>
  <si>
    <t>коммуникации»</t>
  </si>
  <si>
    <t>03 от 21.12.2020</t>
  </si>
  <si>
    <t xml:space="preserve">Эффективность реализации муниципальных  программ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</si>
</sst>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0"/>
    <numFmt numFmtId="165" formatCode="0.000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color theme="1"/>
      <name val="Calibri"/>
      <family val="2"/>
      <scheme val="minor"/>
    </font>
    <font>
      <b/>
      <sz val="8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2"/>
      <color theme="1"/>
      <name val="Times New Roman"/>
      <family val="1"/>
      <charset val="204"/>
    </font>
    <font>
      <sz val="9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3">
    <xf numFmtId="0" fontId="0" fillId="0" borderId="0" xfId="0"/>
    <xf numFmtId="4" fontId="1" fillId="0" borderId="1" xfId="0" applyNumberFormat="1" applyFont="1" applyBorder="1" applyAlignment="1">
      <alignment horizontal="center" vertical="center"/>
    </xf>
    <xf numFmtId="0" fontId="1" fillId="0" borderId="0" xfId="0" applyFont="1"/>
    <xf numFmtId="2" fontId="2" fillId="0" borderId="1" xfId="0" applyNumberFormat="1" applyFont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3" fillId="0" borderId="0" xfId="0" applyFont="1"/>
    <xf numFmtId="0" fontId="4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/>
    </xf>
    <xf numFmtId="0" fontId="5" fillId="0" borderId="0" xfId="0" applyFont="1"/>
    <xf numFmtId="0" fontId="5" fillId="0" borderId="0" xfId="0" applyFont="1" applyAlignment="1">
      <alignment wrapText="1"/>
    </xf>
    <xf numFmtId="0" fontId="8" fillId="0" borderId="1" xfId="0" applyFont="1" applyBorder="1" applyAlignment="1">
      <alignment vertical="center" wrapText="1"/>
    </xf>
    <xf numFmtId="2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justify" vertical="center" wrapText="1"/>
    </xf>
    <xf numFmtId="2" fontId="8" fillId="2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/>
    <xf numFmtId="4" fontId="8" fillId="0" borderId="1" xfId="0" applyNumberFormat="1" applyFont="1" applyBorder="1" applyAlignment="1">
      <alignment horizontal="justify" vertical="center" wrapText="1"/>
    </xf>
    <xf numFmtId="165" fontId="8" fillId="0" borderId="1" xfId="0" applyNumberFormat="1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4" fontId="8" fillId="0" borderId="1" xfId="0" applyNumberFormat="1" applyFont="1" applyBorder="1" applyAlignment="1">
      <alignment vertical="center" wrapText="1"/>
    </xf>
    <xf numFmtId="4" fontId="9" fillId="0" borderId="1" xfId="0" applyNumberFormat="1" applyFont="1" applyBorder="1" applyAlignment="1">
      <alignment vertical="center" wrapText="1"/>
    </xf>
    <xf numFmtId="0" fontId="9" fillId="0" borderId="0" xfId="0" applyFont="1"/>
    <xf numFmtId="0" fontId="9" fillId="0" borderId="0" xfId="0" applyFont="1" applyAlignment="1">
      <alignment horizontal="right"/>
    </xf>
    <xf numFmtId="2" fontId="8" fillId="0" borderId="1" xfId="0" applyNumberFormat="1" applyFont="1" applyBorder="1" applyAlignment="1">
      <alignment horizontal="justify" vertical="center" wrapText="1"/>
    </xf>
    <xf numFmtId="0" fontId="9" fillId="0" borderId="1" xfId="0" applyFont="1" applyBorder="1" applyAlignment="1">
      <alignment wrapText="1"/>
    </xf>
    <xf numFmtId="2" fontId="9" fillId="0" borderId="1" xfId="0" applyNumberFormat="1" applyFont="1" applyBorder="1"/>
    <xf numFmtId="166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/>
    </xf>
    <xf numFmtId="0" fontId="6" fillId="0" borderId="1" xfId="0" applyFont="1" applyFill="1" applyBorder="1" applyAlignment="1">
      <alignment vertical="center" wrapText="1"/>
    </xf>
    <xf numFmtId="49" fontId="6" fillId="0" borderId="1" xfId="0" applyNumberFormat="1" applyFont="1" applyFill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0" fontId="8" fillId="0" borderId="4" xfId="0" applyFont="1" applyBorder="1" applyAlignment="1">
      <alignment vertical="center" wrapText="1"/>
    </xf>
    <xf numFmtId="0" fontId="6" fillId="0" borderId="4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vertical="center" wrapText="1"/>
    </xf>
    <xf numFmtId="0" fontId="9" fillId="0" borderId="2" xfId="0" applyFont="1" applyBorder="1" applyAlignment="1">
      <alignment horizontal="center" vertical="center" wrapText="1"/>
    </xf>
    <xf numFmtId="166" fontId="6" fillId="0" borderId="1" xfId="0" applyNumberFormat="1" applyFont="1" applyBorder="1" applyAlignment="1">
      <alignment horizontal="center" vertical="center" wrapText="1"/>
    </xf>
    <xf numFmtId="166" fontId="8" fillId="0" borderId="1" xfId="0" applyNumberFormat="1" applyFont="1" applyBorder="1" applyAlignment="1">
      <alignment horizontal="justify" vertical="center" wrapText="1"/>
    </xf>
    <xf numFmtId="166" fontId="8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/>
    <xf numFmtId="166" fontId="1" fillId="0" borderId="1" xfId="0" applyNumberFormat="1" applyFont="1" applyBorder="1"/>
    <xf numFmtId="166" fontId="9" fillId="0" borderId="1" xfId="0" applyNumberFormat="1" applyFont="1" applyBorder="1"/>
    <xf numFmtId="166" fontId="1" fillId="0" borderId="1" xfId="0" applyNumberFormat="1" applyFont="1" applyBorder="1" applyAlignment="1">
      <alignment horizontal="center" vertical="center"/>
    </xf>
    <xf numFmtId="4" fontId="8" fillId="0" borderId="1" xfId="0" applyNumberFormat="1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166" fontId="9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14" fillId="0" borderId="1" xfId="0" applyFont="1" applyBorder="1" applyAlignment="1">
      <alignment horizontal="center" vertical="center" wrapText="1"/>
    </xf>
    <xf numFmtId="0" fontId="9" fillId="2" borderId="0" xfId="0" applyFont="1" applyFill="1"/>
    <xf numFmtId="0" fontId="8" fillId="2" borderId="1" xfId="0" applyFont="1" applyFill="1" applyBorder="1" applyAlignment="1">
      <alignment horizontal="center" vertical="center" wrapText="1"/>
    </xf>
    <xf numFmtId="166" fontId="8" fillId="2" borderId="1" xfId="0" applyNumberFormat="1" applyFont="1" applyFill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/>
    <xf numFmtId="0" fontId="9" fillId="0" borderId="1" xfId="0" applyFont="1" applyBorder="1" applyAlignment="1">
      <alignment horizontal="center" vertical="center" wrapText="1"/>
    </xf>
    <xf numFmtId="0" fontId="1" fillId="2" borderId="0" xfId="0" applyFont="1" applyFill="1"/>
    <xf numFmtId="0" fontId="1" fillId="2" borderId="0" xfId="0" applyFont="1" applyFill="1" applyAlignment="1">
      <alignment wrapText="1"/>
    </xf>
    <xf numFmtId="0" fontId="3" fillId="2" borderId="0" xfId="0" applyFont="1" applyFill="1"/>
    <xf numFmtId="164" fontId="3" fillId="2" borderId="0" xfId="0" applyNumberFormat="1" applyFont="1" applyFill="1"/>
    <xf numFmtId="2" fontId="3" fillId="2" borderId="0" xfId="0" applyNumberFormat="1" applyFont="1" applyFill="1"/>
    <xf numFmtId="0" fontId="1" fillId="0" borderId="0" xfId="0" applyFont="1" applyAlignment="1">
      <alignment horizontal="center"/>
    </xf>
    <xf numFmtId="14" fontId="9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166" fontId="1" fillId="0" borderId="0" xfId="0" applyNumberFormat="1" applyFont="1"/>
    <xf numFmtId="0" fontId="9" fillId="3" borderId="0" xfId="0" applyFont="1" applyFill="1"/>
    <xf numFmtId="0" fontId="8" fillId="3" borderId="1" xfId="0" applyFont="1" applyFill="1" applyBorder="1" applyAlignment="1">
      <alignment horizontal="center" vertical="center" wrapText="1"/>
    </xf>
    <xf numFmtId="2" fontId="8" fillId="3" borderId="1" xfId="0" applyNumberFormat="1" applyFont="1" applyFill="1" applyBorder="1" applyAlignment="1">
      <alignment horizontal="center" vertical="center" wrapText="1"/>
    </xf>
    <xf numFmtId="2" fontId="8" fillId="3" borderId="1" xfId="0" applyNumberFormat="1" applyFont="1" applyFill="1" applyBorder="1" applyAlignment="1">
      <alignment horizontal="justify" vertical="center" wrapText="1"/>
    </xf>
    <xf numFmtId="4" fontId="8" fillId="3" borderId="1" xfId="0" applyNumberFormat="1" applyFont="1" applyFill="1" applyBorder="1" applyAlignment="1">
      <alignment horizontal="justify" vertical="center" wrapText="1"/>
    </xf>
    <xf numFmtId="4" fontId="9" fillId="3" borderId="1" xfId="0" applyNumberFormat="1" applyFont="1" applyFill="1" applyBorder="1" applyAlignment="1">
      <alignment vertical="center" wrapText="1"/>
    </xf>
    <xf numFmtId="0" fontId="8" fillId="3" borderId="1" xfId="0" applyFont="1" applyFill="1" applyBorder="1" applyAlignment="1">
      <alignment horizontal="justify" vertical="center" wrapText="1"/>
    </xf>
    <xf numFmtId="0" fontId="9" fillId="3" borderId="1" xfId="0" applyFont="1" applyFill="1" applyBorder="1"/>
    <xf numFmtId="2" fontId="1" fillId="0" borderId="0" xfId="0" applyNumberFormat="1" applyFont="1"/>
    <xf numFmtId="0" fontId="8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166" fontId="8" fillId="0" borderId="2" xfId="0" applyNumberFormat="1" applyFont="1" applyBorder="1" applyAlignment="1">
      <alignment horizontal="center" vertical="center" wrapText="1"/>
    </xf>
    <xf numFmtId="166" fontId="8" fillId="0" borderId="4" xfId="0" applyNumberFormat="1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13" xfId="0" applyFont="1" applyBorder="1" applyAlignment="1">
      <alignment horizontal="center"/>
    </xf>
    <xf numFmtId="0" fontId="9" fillId="0" borderId="0" xfId="0" applyFont="1" applyAlignment="1">
      <alignment horizontal="center" wrapText="1"/>
    </xf>
    <xf numFmtId="0" fontId="8" fillId="3" borderId="1" xfId="0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2" fontId="1" fillId="0" borderId="4" xfId="0" applyNumberFormat="1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14" fontId="9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7" fillId="0" borderId="0" xfId="0" applyFont="1" applyAlignment="1">
      <alignment horizontal="center" wrapText="1"/>
    </xf>
    <xf numFmtId="0" fontId="9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9"/>
  <sheetViews>
    <sheetView tabSelected="1" view="pageBreakPreview" zoomScale="80" zoomScaleNormal="100" zoomScaleSheetLayoutView="80" workbookViewId="0">
      <selection activeCell="R66" sqref="R66"/>
    </sheetView>
  </sheetViews>
  <sheetFormatPr defaultRowHeight="12.75" x14ac:dyDescent="0.2"/>
  <cols>
    <col min="1" max="1" width="60.42578125" style="26" customWidth="1"/>
    <col min="2" max="2" width="13.5703125" style="26" customWidth="1"/>
    <col min="3" max="3" width="11.5703125" style="26" hidden="1" customWidth="1"/>
    <col min="4" max="4" width="12.85546875" style="26" hidden="1" customWidth="1"/>
    <col min="5" max="5" width="12.28515625" style="26" hidden="1" customWidth="1"/>
    <col min="6" max="6" width="12.42578125" style="26" hidden="1" customWidth="1"/>
    <col min="7" max="8" width="13" style="26" hidden="1" customWidth="1"/>
    <col min="9" max="9" width="12.140625" style="26" hidden="1" customWidth="1"/>
    <col min="10" max="10" width="12.85546875" style="26" hidden="1" customWidth="1"/>
    <col min="11" max="11" width="13.140625" style="26" customWidth="1"/>
    <col min="12" max="12" width="13.42578125" style="26" hidden="1" customWidth="1"/>
    <col min="13" max="13" width="13.85546875" style="26" hidden="1" customWidth="1"/>
    <col min="14" max="14" width="11.28515625" style="83" customWidth="1"/>
    <col min="15" max="15" width="14.28515625" style="26" customWidth="1"/>
    <col min="16" max="16" width="13.42578125" style="2" customWidth="1"/>
    <col min="17" max="17" width="19.85546875" style="2" customWidth="1"/>
    <col min="18" max="16384" width="9.140625" style="2"/>
  </cols>
  <sheetData>
    <row r="1" spans="1:17" ht="12.75" customHeight="1" x14ac:dyDescent="0.2">
      <c r="A1" s="109" t="s">
        <v>366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</row>
    <row r="2" spans="1:17" ht="1.5" customHeight="1" x14ac:dyDescent="0.2">
      <c r="A2" s="109"/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</row>
    <row r="3" spans="1:17" ht="16.5" hidden="1" customHeight="1" x14ac:dyDescent="0.2">
      <c r="A3" s="109"/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</row>
    <row r="4" spans="1:17" x14ac:dyDescent="0.2">
      <c r="O4" s="27"/>
    </row>
    <row r="5" spans="1:17" ht="49.5" customHeight="1" x14ac:dyDescent="0.2">
      <c r="A5" s="108" t="s">
        <v>0</v>
      </c>
      <c r="B5" s="108" t="s">
        <v>1</v>
      </c>
      <c r="C5" s="108"/>
      <c r="D5" s="108"/>
      <c r="E5" s="108" t="s">
        <v>2</v>
      </c>
      <c r="F5" s="108"/>
      <c r="G5" s="108"/>
      <c r="H5" s="108" t="s">
        <v>107</v>
      </c>
      <c r="I5" s="108"/>
      <c r="J5" s="108"/>
      <c r="K5" s="108" t="s">
        <v>108</v>
      </c>
      <c r="L5" s="108"/>
      <c r="M5" s="108"/>
      <c r="N5" s="113" t="s">
        <v>352</v>
      </c>
      <c r="O5" s="108" t="s">
        <v>355</v>
      </c>
      <c r="P5" s="110" t="s">
        <v>356</v>
      </c>
      <c r="Q5" s="116" t="s">
        <v>357</v>
      </c>
    </row>
    <row r="6" spans="1:17" x14ac:dyDescent="0.2">
      <c r="A6" s="108"/>
      <c r="B6" s="108" t="s">
        <v>3</v>
      </c>
      <c r="C6" s="108" t="s">
        <v>4</v>
      </c>
      <c r="D6" s="108"/>
      <c r="E6" s="108" t="s">
        <v>5</v>
      </c>
      <c r="F6" s="108" t="s">
        <v>4</v>
      </c>
      <c r="G6" s="108"/>
      <c r="H6" s="108" t="s">
        <v>5</v>
      </c>
      <c r="I6" s="108" t="s">
        <v>4</v>
      </c>
      <c r="J6" s="108"/>
      <c r="K6" s="108" t="s">
        <v>5</v>
      </c>
      <c r="L6" s="108" t="s">
        <v>4</v>
      </c>
      <c r="M6" s="108"/>
      <c r="N6" s="114"/>
      <c r="O6" s="108"/>
      <c r="P6" s="111"/>
      <c r="Q6" s="117"/>
    </row>
    <row r="7" spans="1:17" x14ac:dyDescent="0.2">
      <c r="A7" s="108"/>
      <c r="B7" s="108"/>
      <c r="C7" s="39" t="s">
        <v>24</v>
      </c>
      <c r="D7" s="39" t="s">
        <v>7</v>
      </c>
      <c r="E7" s="108"/>
      <c r="F7" s="39" t="s">
        <v>24</v>
      </c>
      <c r="G7" s="39" t="s">
        <v>7</v>
      </c>
      <c r="H7" s="108"/>
      <c r="I7" s="39" t="s">
        <v>24</v>
      </c>
      <c r="J7" s="39" t="s">
        <v>7</v>
      </c>
      <c r="K7" s="108"/>
      <c r="L7" s="39" t="s">
        <v>24</v>
      </c>
      <c r="M7" s="39" t="s">
        <v>7</v>
      </c>
      <c r="N7" s="115"/>
      <c r="O7" s="108"/>
      <c r="P7" s="112"/>
      <c r="Q7" s="118"/>
    </row>
    <row r="8" spans="1:17" x14ac:dyDescent="0.2">
      <c r="A8" s="39">
        <v>1</v>
      </c>
      <c r="B8" s="39">
        <v>2</v>
      </c>
      <c r="C8" s="39">
        <v>3</v>
      </c>
      <c r="D8" s="39">
        <v>4</v>
      </c>
      <c r="E8" s="39">
        <v>5</v>
      </c>
      <c r="F8" s="39">
        <v>6</v>
      </c>
      <c r="G8" s="39">
        <v>7</v>
      </c>
      <c r="H8" s="39">
        <v>8</v>
      </c>
      <c r="I8" s="39">
        <v>9</v>
      </c>
      <c r="J8" s="39">
        <v>10</v>
      </c>
      <c r="K8" s="39">
        <v>11</v>
      </c>
      <c r="L8" s="39">
        <v>12</v>
      </c>
      <c r="M8" s="39">
        <v>13</v>
      </c>
      <c r="N8" s="84"/>
      <c r="O8" s="39">
        <v>14</v>
      </c>
      <c r="P8" s="57"/>
      <c r="Q8" s="57"/>
    </row>
    <row r="9" spans="1:17" ht="82.5" customHeight="1" x14ac:dyDescent="0.2">
      <c r="A9" s="39" t="s">
        <v>132</v>
      </c>
      <c r="B9" s="16">
        <f>D9+C9</f>
        <v>13065782.83</v>
      </c>
      <c r="C9" s="16">
        <f>C11+C12+C13+C15+C16+C17+C18+C19+C14</f>
        <v>1050000</v>
      </c>
      <c r="D9" s="16">
        <f t="shared" ref="D9:L9" si="0">D11+D12+D13+D15+D16+D17+D18+D19+D14</f>
        <v>12015782.83</v>
      </c>
      <c r="E9" s="16">
        <f t="shared" si="0"/>
        <v>12642078.08</v>
      </c>
      <c r="F9" s="16">
        <f t="shared" si="0"/>
        <v>1050000</v>
      </c>
      <c r="G9" s="16">
        <f t="shared" si="0"/>
        <v>11592078.08</v>
      </c>
      <c r="H9" s="16">
        <f t="shared" si="0"/>
        <v>12642078.08</v>
      </c>
      <c r="I9" s="16">
        <f t="shared" si="0"/>
        <v>1050000</v>
      </c>
      <c r="J9" s="16">
        <f t="shared" si="0"/>
        <v>11592078.08</v>
      </c>
      <c r="K9" s="16">
        <f t="shared" si="0"/>
        <v>12642078.08</v>
      </c>
      <c r="L9" s="16">
        <f t="shared" si="0"/>
        <v>1050000</v>
      </c>
      <c r="M9" s="16">
        <f>M11+M12+M13+M15+M16+M17+M18+M19+M14</f>
        <v>11592078.08</v>
      </c>
      <c r="N9" s="85">
        <f>K9/B9</f>
        <v>0.96757142258425244</v>
      </c>
      <c r="O9" s="56">
        <f>B9/K9</f>
        <v>1.03351543530413</v>
      </c>
      <c r="P9" s="60">
        <f>O9/N9</f>
        <v>1.0681541550118854</v>
      </c>
      <c r="Q9" s="40" t="s">
        <v>358</v>
      </c>
    </row>
    <row r="10" spans="1:17" ht="29.25" hidden="1" customHeight="1" x14ac:dyDescent="0.2">
      <c r="A10" s="39" t="s">
        <v>8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85"/>
      <c r="O10" s="56"/>
      <c r="P10" s="60" t="e">
        <f t="shared" ref="P10:P59" si="1">O10/N10</f>
        <v>#DIV/0!</v>
      </c>
      <c r="Q10" s="40"/>
    </row>
    <row r="11" spans="1:17" ht="31.5" hidden="1" customHeight="1" x14ac:dyDescent="0.2">
      <c r="A11" s="39" t="s">
        <v>25</v>
      </c>
      <c r="B11" s="18">
        <f>C11+D11</f>
        <v>2222750</v>
      </c>
      <c r="C11" s="18">
        <v>0</v>
      </c>
      <c r="D11" s="18">
        <v>2222750</v>
      </c>
      <c r="E11" s="18">
        <v>2222626.91</v>
      </c>
      <c r="F11" s="18">
        <v>0</v>
      </c>
      <c r="G11" s="18">
        <v>2222626.91</v>
      </c>
      <c r="H11" s="18">
        <v>2222626.91</v>
      </c>
      <c r="I11" s="18">
        <v>0</v>
      </c>
      <c r="J11" s="18">
        <v>2222626.91</v>
      </c>
      <c r="K11" s="18">
        <v>2222626.91</v>
      </c>
      <c r="L11" s="16">
        <v>0</v>
      </c>
      <c r="M11" s="18">
        <v>2222626.91</v>
      </c>
      <c r="N11" s="85">
        <f>K11/B11</f>
        <v>0.99994462265212014</v>
      </c>
      <c r="O11" s="56">
        <f>B11/K11</f>
        <v>1.0000553804147003</v>
      </c>
      <c r="P11" s="60">
        <f t="shared" si="1"/>
        <v>1.0001107638963911</v>
      </c>
      <c r="Q11" s="40"/>
    </row>
    <row r="12" spans="1:17" ht="33.75" hidden="1" customHeight="1" x14ac:dyDescent="0.2">
      <c r="A12" s="39" t="s">
        <v>26</v>
      </c>
      <c r="B12" s="18">
        <v>4588472.83</v>
      </c>
      <c r="C12" s="18">
        <v>0</v>
      </c>
      <c r="D12" s="18">
        <v>4588472.83</v>
      </c>
      <c r="E12" s="18">
        <v>4164891.17</v>
      </c>
      <c r="F12" s="18">
        <v>0</v>
      </c>
      <c r="G12" s="18">
        <v>4164891.17</v>
      </c>
      <c r="H12" s="18">
        <v>4164891.17</v>
      </c>
      <c r="I12" s="18">
        <v>0</v>
      </c>
      <c r="J12" s="18">
        <v>4164891.17</v>
      </c>
      <c r="K12" s="18">
        <v>4164891.17</v>
      </c>
      <c r="L12" s="18">
        <v>0</v>
      </c>
      <c r="M12" s="18">
        <v>4164891.17</v>
      </c>
      <c r="N12" s="85">
        <f>K12/B12</f>
        <v>0.90768569942692667</v>
      </c>
      <c r="O12" s="56">
        <f>B12/K12</f>
        <v>1.1017029359737147</v>
      </c>
      <c r="P12" s="60">
        <f t="shared" si="1"/>
        <v>1.2137493591331032</v>
      </c>
      <c r="Q12" s="40"/>
    </row>
    <row r="13" spans="1:17" ht="27.75" hidden="1" customHeight="1" x14ac:dyDescent="0.2">
      <c r="A13" s="39" t="s">
        <v>27</v>
      </c>
      <c r="B13" s="18">
        <v>4986232</v>
      </c>
      <c r="C13" s="18">
        <v>0</v>
      </c>
      <c r="D13" s="18">
        <v>4986232</v>
      </c>
      <c r="E13" s="18">
        <v>4986232</v>
      </c>
      <c r="F13" s="18">
        <v>0</v>
      </c>
      <c r="G13" s="18">
        <v>4986232</v>
      </c>
      <c r="H13" s="18">
        <v>4986232</v>
      </c>
      <c r="I13" s="18">
        <v>0</v>
      </c>
      <c r="J13" s="18">
        <v>4986232</v>
      </c>
      <c r="K13" s="18">
        <v>4986232</v>
      </c>
      <c r="L13" s="18">
        <v>0</v>
      </c>
      <c r="M13" s="18">
        <v>4986232</v>
      </c>
      <c r="N13" s="85">
        <f>K13/B13</f>
        <v>1</v>
      </c>
      <c r="O13" s="56">
        <f>B13/K13</f>
        <v>1</v>
      </c>
      <c r="P13" s="60">
        <f t="shared" si="1"/>
        <v>1</v>
      </c>
      <c r="Q13" s="40"/>
    </row>
    <row r="14" spans="1:17" ht="179.25" hidden="1" customHeight="1" x14ac:dyDescent="0.2">
      <c r="A14" s="39" t="s">
        <v>43</v>
      </c>
      <c r="B14" s="18">
        <f t="shared" ref="B14:B19" si="2">C14+D14</f>
        <v>0</v>
      </c>
      <c r="C14" s="18">
        <v>0</v>
      </c>
      <c r="D14" s="18">
        <v>0</v>
      </c>
      <c r="E14" s="18">
        <f t="shared" ref="E14:E15" si="3">F14+G14</f>
        <v>0</v>
      </c>
      <c r="F14" s="18">
        <v>0</v>
      </c>
      <c r="G14" s="18">
        <v>0</v>
      </c>
      <c r="H14" s="18">
        <f>J14+I14</f>
        <v>0</v>
      </c>
      <c r="I14" s="18">
        <v>0</v>
      </c>
      <c r="J14" s="16">
        <v>0</v>
      </c>
      <c r="K14" s="16">
        <f>M14+L14</f>
        <v>0</v>
      </c>
      <c r="L14" s="16">
        <v>0</v>
      </c>
      <c r="M14" s="16">
        <v>0</v>
      </c>
      <c r="N14" s="85"/>
      <c r="O14" s="56"/>
      <c r="P14" s="60" t="e">
        <f t="shared" si="1"/>
        <v>#DIV/0!</v>
      </c>
      <c r="Q14" s="40"/>
    </row>
    <row r="15" spans="1:17" ht="166.5" hidden="1" customHeight="1" x14ac:dyDescent="0.2">
      <c r="A15" s="39" t="s">
        <v>29</v>
      </c>
      <c r="B15" s="18">
        <f t="shared" si="2"/>
        <v>0</v>
      </c>
      <c r="C15" s="18">
        <v>0</v>
      </c>
      <c r="D15" s="18">
        <v>0</v>
      </c>
      <c r="E15" s="18">
        <f t="shared" si="3"/>
        <v>0</v>
      </c>
      <c r="F15" s="18">
        <v>0</v>
      </c>
      <c r="G15" s="18">
        <v>0</v>
      </c>
      <c r="H15" s="18">
        <f>I15+J15</f>
        <v>0</v>
      </c>
      <c r="I15" s="18">
        <v>0</v>
      </c>
      <c r="J15" s="16">
        <v>0</v>
      </c>
      <c r="K15" s="16">
        <f>L15+M15</f>
        <v>0</v>
      </c>
      <c r="L15" s="16">
        <v>0</v>
      </c>
      <c r="M15" s="16">
        <v>0</v>
      </c>
      <c r="N15" s="85" t="e">
        <f t="shared" ref="N15:N20" si="4">K15/B15</f>
        <v>#DIV/0!</v>
      </c>
      <c r="O15" s="56"/>
      <c r="P15" s="60" t="e">
        <f t="shared" si="1"/>
        <v>#DIV/0!</v>
      </c>
      <c r="Q15" s="40"/>
    </row>
    <row r="16" spans="1:17" ht="181.5" hidden="1" customHeight="1" x14ac:dyDescent="0.2">
      <c r="A16" s="39" t="s">
        <v>28</v>
      </c>
      <c r="B16" s="18">
        <f t="shared" si="2"/>
        <v>800000</v>
      </c>
      <c r="C16" s="18">
        <v>800000</v>
      </c>
      <c r="D16" s="18">
        <v>0</v>
      </c>
      <c r="E16" s="18">
        <v>800000</v>
      </c>
      <c r="F16" s="18">
        <v>800000</v>
      </c>
      <c r="G16" s="18">
        <v>0</v>
      </c>
      <c r="H16" s="18">
        <v>800000</v>
      </c>
      <c r="I16" s="18">
        <v>800000</v>
      </c>
      <c r="J16" s="16">
        <v>0</v>
      </c>
      <c r="K16" s="16">
        <v>800000</v>
      </c>
      <c r="L16" s="16">
        <v>800000</v>
      </c>
      <c r="M16" s="16">
        <v>0</v>
      </c>
      <c r="N16" s="85">
        <f t="shared" si="4"/>
        <v>1</v>
      </c>
      <c r="O16" s="56">
        <f>B16/K16</f>
        <v>1</v>
      </c>
      <c r="P16" s="60">
        <f t="shared" si="1"/>
        <v>1</v>
      </c>
      <c r="Q16" s="40"/>
    </row>
    <row r="17" spans="1:19" ht="185.25" hidden="1" customHeight="1" x14ac:dyDescent="0.2">
      <c r="A17" s="39" t="s">
        <v>64</v>
      </c>
      <c r="B17" s="18">
        <f t="shared" si="2"/>
        <v>50632</v>
      </c>
      <c r="C17" s="18">
        <v>0</v>
      </c>
      <c r="D17" s="18">
        <v>50632</v>
      </c>
      <c r="E17" s="18">
        <v>50632</v>
      </c>
      <c r="F17" s="18">
        <v>0</v>
      </c>
      <c r="G17" s="18">
        <v>50632</v>
      </c>
      <c r="H17" s="18">
        <v>50632</v>
      </c>
      <c r="I17" s="18">
        <v>0</v>
      </c>
      <c r="J17" s="16">
        <v>50632</v>
      </c>
      <c r="K17" s="16">
        <v>50632</v>
      </c>
      <c r="L17" s="16">
        <v>0</v>
      </c>
      <c r="M17" s="16">
        <v>50632</v>
      </c>
      <c r="N17" s="85">
        <f t="shared" si="4"/>
        <v>1</v>
      </c>
      <c r="O17" s="56">
        <f>B17/K17</f>
        <v>1</v>
      </c>
      <c r="P17" s="60">
        <f t="shared" si="1"/>
        <v>1</v>
      </c>
      <c r="Q17" s="40"/>
    </row>
    <row r="18" spans="1:19" ht="130.5" hidden="1" customHeight="1" x14ac:dyDescent="0.2">
      <c r="A18" s="39" t="s">
        <v>65</v>
      </c>
      <c r="B18" s="18">
        <f t="shared" si="2"/>
        <v>250000</v>
      </c>
      <c r="C18" s="18">
        <v>250000</v>
      </c>
      <c r="D18" s="18">
        <v>0</v>
      </c>
      <c r="E18" s="18">
        <f t="shared" ref="E18:E19" si="5">F18+G18</f>
        <v>250000</v>
      </c>
      <c r="F18" s="18">
        <v>250000</v>
      </c>
      <c r="G18" s="18">
        <v>0</v>
      </c>
      <c r="H18" s="18">
        <f t="shared" ref="H18:H19" si="6">I18+J18</f>
        <v>250000</v>
      </c>
      <c r="I18" s="18">
        <v>250000</v>
      </c>
      <c r="J18" s="16">
        <v>0</v>
      </c>
      <c r="K18" s="18">
        <f t="shared" ref="K18:K19" si="7">L18+M18</f>
        <v>250000</v>
      </c>
      <c r="L18" s="18">
        <v>250000</v>
      </c>
      <c r="M18" s="16">
        <v>0</v>
      </c>
      <c r="N18" s="85">
        <f t="shared" si="4"/>
        <v>1</v>
      </c>
      <c r="O18" s="56">
        <f>B18/K18</f>
        <v>1</v>
      </c>
      <c r="P18" s="60">
        <f t="shared" si="1"/>
        <v>1</v>
      </c>
      <c r="Q18" s="40"/>
    </row>
    <row r="19" spans="1:19" ht="183" hidden="1" customHeight="1" x14ac:dyDescent="0.2">
      <c r="A19" s="39" t="s">
        <v>66</v>
      </c>
      <c r="B19" s="18">
        <f t="shared" si="2"/>
        <v>167696</v>
      </c>
      <c r="C19" s="18">
        <v>0</v>
      </c>
      <c r="D19" s="18">
        <v>167696</v>
      </c>
      <c r="E19" s="18">
        <f t="shared" si="5"/>
        <v>167696</v>
      </c>
      <c r="F19" s="18">
        <v>0</v>
      </c>
      <c r="G19" s="18">
        <v>167696</v>
      </c>
      <c r="H19" s="18">
        <f t="shared" si="6"/>
        <v>167696</v>
      </c>
      <c r="I19" s="18">
        <v>0</v>
      </c>
      <c r="J19" s="18">
        <v>167696</v>
      </c>
      <c r="K19" s="18">
        <f t="shared" si="7"/>
        <v>167696</v>
      </c>
      <c r="L19" s="18">
        <v>0</v>
      </c>
      <c r="M19" s="18">
        <v>167696</v>
      </c>
      <c r="N19" s="85">
        <f t="shared" si="4"/>
        <v>1</v>
      </c>
      <c r="O19" s="56">
        <f>B19/K19</f>
        <v>1</v>
      </c>
      <c r="P19" s="60">
        <f t="shared" si="1"/>
        <v>1</v>
      </c>
      <c r="Q19" s="40"/>
    </row>
    <row r="20" spans="1:19" ht="38.25" x14ac:dyDescent="0.2">
      <c r="A20" s="39" t="s">
        <v>133</v>
      </c>
      <c r="B20" s="16">
        <f>C20+D20+B24</f>
        <v>5344195.2700000005</v>
      </c>
      <c r="C20" s="16">
        <f>C22+C23+C24+C25+C26+C27</f>
        <v>3198625</v>
      </c>
      <c r="D20" s="16">
        <f>D22+D24+D23+D25+D26+D27</f>
        <v>1629234.91</v>
      </c>
      <c r="E20" s="16">
        <f>F20+G20</f>
        <v>3402841.85</v>
      </c>
      <c r="F20" s="16">
        <f>F22+F23+F24+F25</f>
        <v>1794125</v>
      </c>
      <c r="G20" s="16">
        <f>G22+G23+G24+G25</f>
        <v>1608716.85</v>
      </c>
      <c r="H20" s="16">
        <f>I20+J20</f>
        <v>3402841.85</v>
      </c>
      <c r="I20" s="16">
        <f>I22+I23+I24+I25</f>
        <v>1794125</v>
      </c>
      <c r="J20" s="16">
        <f>J22+J23+J24+J25</f>
        <v>1608716.85</v>
      </c>
      <c r="K20" s="16">
        <v>5325083.12</v>
      </c>
      <c r="L20" s="16">
        <f>L22+L23+L24+L25</f>
        <v>1794125</v>
      </c>
      <c r="M20" s="16">
        <f>M22+M23+M24+M25</f>
        <v>1608716.85</v>
      </c>
      <c r="N20" s="85">
        <f t="shared" si="4"/>
        <v>0.99642375530189031</v>
      </c>
      <c r="O20" s="56">
        <v>1</v>
      </c>
      <c r="P20" s="60">
        <f>N20/O20</f>
        <v>0.99642375530189031</v>
      </c>
      <c r="Q20" s="40" t="s">
        <v>358</v>
      </c>
      <c r="R20" s="98"/>
      <c r="S20" s="98"/>
    </row>
    <row r="21" spans="1:19" hidden="1" x14ac:dyDescent="0.2">
      <c r="A21" s="39" t="s">
        <v>8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8"/>
      <c r="O21" s="56"/>
      <c r="P21" s="60" t="e">
        <f t="shared" si="1"/>
        <v>#DIV/0!</v>
      </c>
      <c r="Q21" s="40"/>
    </row>
    <row r="22" spans="1:19" ht="25.5" hidden="1" x14ac:dyDescent="0.2">
      <c r="A22" s="39" t="s">
        <v>155</v>
      </c>
      <c r="B22" s="18">
        <v>1606299.5</v>
      </c>
      <c r="C22" s="18">
        <v>0</v>
      </c>
      <c r="D22" s="18">
        <v>1606299.5</v>
      </c>
      <c r="E22" s="18">
        <v>1587187.35</v>
      </c>
      <c r="F22" s="18">
        <v>0</v>
      </c>
      <c r="G22" s="18">
        <v>1587187.35</v>
      </c>
      <c r="H22" s="18">
        <v>1587187.35</v>
      </c>
      <c r="I22" s="18">
        <v>0</v>
      </c>
      <c r="J22" s="18">
        <v>1587187.35</v>
      </c>
      <c r="K22" s="18">
        <v>1587187.35</v>
      </c>
      <c r="L22" s="18">
        <v>0</v>
      </c>
      <c r="M22" s="18">
        <v>1587187.35</v>
      </c>
      <c r="N22" s="18"/>
      <c r="O22" s="56">
        <f t="shared" ref="O22:O28" si="8">B22/K22</f>
        <v>1.0120415211222544</v>
      </c>
      <c r="P22" s="60" t="e">
        <f t="shared" si="1"/>
        <v>#DIV/0!</v>
      </c>
      <c r="Q22" s="40"/>
    </row>
    <row r="23" spans="1:19" ht="25.5" hidden="1" x14ac:dyDescent="0.2">
      <c r="A23" s="39" t="s">
        <v>156</v>
      </c>
      <c r="B23" s="18">
        <f>D23+C23</f>
        <v>21529.5</v>
      </c>
      <c r="C23" s="18">
        <v>0</v>
      </c>
      <c r="D23" s="18">
        <v>21529.5</v>
      </c>
      <c r="E23" s="18">
        <f>G23+F23</f>
        <v>21529.5</v>
      </c>
      <c r="F23" s="18">
        <v>0</v>
      </c>
      <c r="G23" s="18">
        <v>21529.5</v>
      </c>
      <c r="H23" s="18">
        <f>J23+I23</f>
        <v>21529.5</v>
      </c>
      <c r="I23" s="18">
        <v>0</v>
      </c>
      <c r="J23" s="16">
        <v>21529.5</v>
      </c>
      <c r="K23" s="16">
        <f>M23+L23</f>
        <v>21529.5</v>
      </c>
      <c r="L23" s="16">
        <v>0</v>
      </c>
      <c r="M23" s="16">
        <v>21529.5</v>
      </c>
      <c r="N23" s="18"/>
      <c r="O23" s="56">
        <f t="shared" si="8"/>
        <v>1</v>
      </c>
      <c r="P23" s="60" t="e">
        <f t="shared" si="1"/>
        <v>#DIV/0!</v>
      </c>
      <c r="Q23" s="40"/>
    </row>
    <row r="24" spans="1:19" ht="76.5" hidden="1" x14ac:dyDescent="0.2">
      <c r="A24" s="39" t="s">
        <v>157</v>
      </c>
      <c r="B24" s="18">
        <v>516335.35999999999</v>
      </c>
      <c r="C24" s="18">
        <v>0</v>
      </c>
      <c r="D24" s="18">
        <v>0</v>
      </c>
      <c r="E24" s="18">
        <v>516335.35999999999</v>
      </c>
      <c r="F24" s="18">
        <v>0</v>
      </c>
      <c r="G24" s="18">
        <v>0</v>
      </c>
      <c r="H24" s="18">
        <v>516335.35999999999</v>
      </c>
      <c r="I24" s="18">
        <v>0</v>
      </c>
      <c r="J24" s="16">
        <v>0</v>
      </c>
      <c r="K24" s="18">
        <v>516335.35999999999</v>
      </c>
      <c r="L24" s="16">
        <v>0</v>
      </c>
      <c r="M24" s="16">
        <v>0</v>
      </c>
      <c r="N24" s="18"/>
      <c r="O24" s="56">
        <f t="shared" si="8"/>
        <v>1</v>
      </c>
      <c r="P24" s="60" t="e">
        <f t="shared" si="1"/>
        <v>#DIV/0!</v>
      </c>
      <c r="Q24" s="40"/>
    </row>
    <row r="25" spans="1:19" ht="25.5" hidden="1" x14ac:dyDescent="0.2">
      <c r="A25" s="39" t="s">
        <v>158</v>
      </c>
      <c r="B25" s="18">
        <f>C25+D25</f>
        <v>1794125</v>
      </c>
      <c r="C25" s="18">
        <v>1794125</v>
      </c>
      <c r="D25" s="18">
        <v>0</v>
      </c>
      <c r="E25" s="18">
        <f>F25+G25</f>
        <v>1794125</v>
      </c>
      <c r="F25" s="18">
        <v>1794125</v>
      </c>
      <c r="G25" s="18">
        <v>0</v>
      </c>
      <c r="H25" s="18">
        <f>I25+J25</f>
        <v>1794125</v>
      </c>
      <c r="I25" s="18">
        <v>1794125</v>
      </c>
      <c r="J25" s="16">
        <v>0</v>
      </c>
      <c r="K25" s="18">
        <f>L25+M25</f>
        <v>1794125</v>
      </c>
      <c r="L25" s="18">
        <v>1794125</v>
      </c>
      <c r="M25" s="16">
        <v>0</v>
      </c>
      <c r="N25" s="18"/>
      <c r="O25" s="56">
        <f t="shared" si="8"/>
        <v>1</v>
      </c>
      <c r="P25" s="60" t="e">
        <f t="shared" si="1"/>
        <v>#DIV/0!</v>
      </c>
      <c r="Q25" s="40"/>
    </row>
    <row r="26" spans="1:19" ht="63.75" hidden="1" x14ac:dyDescent="0.2">
      <c r="A26" s="39" t="s">
        <v>159</v>
      </c>
      <c r="B26" s="18">
        <f>C26+D26</f>
        <v>1404500</v>
      </c>
      <c r="C26" s="18">
        <v>1404500</v>
      </c>
      <c r="D26" s="18">
        <v>0</v>
      </c>
      <c r="E26" s="18">
        <f>F26+G26</f>
        <v>1404500</v>
      </c>
      <c r="F26" s="18">
        <v>1404500</v>
      </c>
      <c r="G26" s="18">
        <v>0</v>
      </c>
      <c r="H26" s="18">
        <f>I26+J26</f>
        <v>1404500</v>
      </c>
      <c r="I26" s="18">
        <v>1404500</v>
      </c>
      <c r="J26" s="16">
        <v>0</v>
      </c>
      <c r="K26" s="18">
        <f>L26+M26</f>
        <v>1404500</v>
      </c>
      <c r="L26" s="18">
        <v>1404500</v>
      </c>
      <c r="M26" s="16">
        <v>0</v>
      </c>
      <c r="N26" s="18"/>
      <c r="O26" s="56">
        <f t="shared" si="8"/>
        <v>1</v>
      </c>
      <c r="P26" s="60" t="e">
        <f t="shared" si="1"/>
        <v>#DIV/0!</v>
      </c>
      <c r="Q26" s="40"/>
    </row>
    <row r="27" spans="1:19" ht="63.75" hidden="1" x14ac:dyDescent="0.2">
      <c r="A27" s="39" t="s">
        <v>160</v>
      </c>
      <c r="B27" s="18">
        <f>C27+D27</f>
        <v>1405.91</v>
      </c>
      <c r="C27" s="18">
        <v>0</v>
      </c>
      <c r="D27" s="18">
        <v>1405.91</v>
      </c>
      <c r="E27" s="18">
        <f>F27+G27</f>
        <v>1405.91</v>
      </c>
      <c r="F27" s="18">
        <v>0</v>
      </c>
      <c r="G27" s="18">
        <v>1405.91</v>
      </c>
      <c r="H27" s="18">
        <f>I27+J27</f>
        <v>1405.91</v>
      </c>
      <c r="I27" s="18">
        <v>0</v>
      </c>
      <c r="J27" s="18">
        <v>1405.91</v>
      </c>
      <c r="K27" s="18">
        <f>L27+M27</f>
        <v>1405.91</v>
      </c>
      <c r="L27" s="18">
        <v>0</v>
      </c>
      <c r="M27" s="18">
        <v>1405.91</v>
      </c>
      <c r="N27" s="18"/>
      <c r="O27" s="56">
        <f t="shared" si="8"/>
        <v>1</v>
      </c>
      <c r="P27" s="60" t="e">
        <f t="shared" si="1"/>
        <v>#DIV/0!</v>
      </c>
      <c r="Q27" s="40"/>
    </row>
    <row r="28" spans="1:19" ht="38.25" x14ac:dyDescent="0.2">
      <c r="A28" s="39" t="s">
        <v>135</v>
      </c>
      <c r="B28" s="16">
        <f>D28+C28</f>
        <v>5000</v>
      </c>
      <c r="C28" s="16">
        <f>C30</f>
        <v>0</v>
      </c>
      <c r="D28" s="16">
        <f>D30</f>
        <v>5000</v>
      </c>
      <c r="E28" s="16">
        <f>F28+G28</f>
        <v>5000</v>
      </c>
      <c r="F28" s="16">
        <f>F30</f>
        <v>0</v>
      </c>
      <c r="G28" s="16">
        <f>G30</f>
        <v>5000</v>
      </c>
      <c r="H28" s="16">
        <f>I28+J28</f>
        <v>5000</v>
      </c>
      <c r="I28" s="16">
        <f>I30</f>
        <v>0</v>
      </c>
      <c r="J28" s="16">
        <f>J30</f>
        <v>5000</v>
      </c>
      <c r="K28" s="16">
        <f>L28+M28</f>
        <v>5000</v>
      </c>
      <c r="L28" s="16">
        <f>L30</f>
        <v>0</v>
      </c>
      <c r="M28" s="16">
        <f>M30</f>
        <v>5000</v>
      </c>
      <c r="N28" s="18">
        <f>K28/B28</f>
        <v>1</v>
      </c>
      <c r="O28" s="16">
        <f t="shared" si="8"/>
        <v>1</v>
      </c>
      <c r="P28" s="60">
        <f t="shared" si="1"/>
        <v>1</v>
      </c>
      <c r="Q28" s="40" t="s">
        <v>358</v>
      </c>
    </row>
    <row r="29" spans="1:19" hidden="1" x14ac:dyDescent="0.2">
      <c r="A29" s="39" t="s">
        <v>8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8"/>
      <c r="O29" s="16"/>
      <c r="P29" s="60"/>
      <c r="Q29" s="40"/>
    </row>
    <row r="30" spans="1:19" ht="38.25" hidden="1" x14ac:dyDescent="0.2">
      <c r="A30" s="39" t="s">
        <v>134</v>
      </c>
      <c r="B30" s="16">
        <f>D30+C30</f>
        <v>5000</v>
      </c>
      <c r="C30" s="16">
        <v>0</v>
      </c>
      <c r="D30" s="16">
        <v>5000</v>
      </c>
      <c r="E30" s="16">
        <f>G30+F30</f>
        <v>5000</v>
      </c>
      <c r="F30" s="16">
        <v>0</v>
      </c>
      <c r="G30" s="16">
        <v>5000</v>
      </c>
      <c r="H30" s="16">
        <f>J30+I30</f>
        <v>5000</v>
      </c>
      <c r="I30" s="16">
        <v>0</v>
      </c>
      <c r="J30" s="16">
        <v>5000</v>
      </c>
      <c r="K30" s="16">
        <f>M30+L30</f>
        <v>5000</v>
      </c>
      <c r="L30" s="16">
        <v>0</v>
      </c>
      <c r="M30" s="16">
        <v>5000</v>
      </c>
      <c r="N30" s="18"/>
      <c r="O30" s="16">
        <f>B30/K30</f>
        <v>1</v>
      </c>
      <c r="P30" s="60" t="e">
        <f t="shared" si="1"/>
        <v>#DIV/0!</v>
      </c>
      <c r="Q30" s="40"/>
    </row>
    <row r="31" spans="1:19" ht="25.5" x14ac:dyDescent="0.2">
      <c r="A31" s="39" t="s">
        <v>136</v>
      </c>
      <c r="B31" s="16">
        <f>D31+C31</f>
        <v>7231543</v>
      </c>
      <c r="C31" s="16">
        <f>C33+C34+C35+C36</f>
        <v>0</v>
      </c>
      <c r="D31" s="16">
        <f>D33+D35+D34+D36</f>
        <v>7231543</v>
      </c>
      <c r="E31" s="16">
        <f>F31+G31</f>
        <v>7231543</v>
      </c>
      <c r="F31" s="16">
        <f>F33+F34+F35+F36</f>
        <v>0</v>
      </c>
      <c r="G31" s="16">
        <f>G33+G34+G35+G36</f>
        <v>7231543</v>
      </c>
      <c r="H31" s="16">
        <f>I31+J31</f>
        <v>7231543</v>
      </c>
      <c r="I31" s="16">
        <f>I33+I34+I35+I36</f>
        <v>0</v>
      </c>
      <c r="J31" s="16">
        <f>J33+J34+J35+J36</f>
        <v>7231543</v>
      </c>
      <c r="K31" s="16">
        <f>L31+M31</f>
        <v>7231543</v>
      </c>
      <c r="L31" s="16">
        <f>L33+L34+L35+L36</f>
        <v>0</v>
      </c>
      <c r="M31" s="16">
        <f>M33+M34+M35+M36</f>
        <v>7231543</v>
      </c>
      <c r="N31" s="85">
        <f>K31/B31</f>
        <v>1</v>
      </c>
      <c r="O31" s="16">
        <f>B31/K31</f>
        <v>1</v>
      </c>
      <c r="P31" s="60">
        <f t="shared" si="1"/>
        <v>1</v>
      </c>
      <c r="Q31" s="40" t="s">
        <v>358</v>
      </c>
    </row>
    <row r="32" spans="1:19" hidden="1" x14ac:dyDescent="0.2">
      <c r="A32" s="39" t="s">
        <v>8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8"/>
      <c r="O32" s="16"/>
      <c r="P32" s="60"/>
      <c r="Q32" s="40"/>
    </row>
    <row r="33" spans="1:18" ht="25.5" hidden="1" x14ac:dyDescent="0.2">
      <c r="A33" s="39" t="s">
        <v>161</v>
      </c>
      <c r="B33" s="18">
        <f>C33+D33</f>
        <v>5677212.3700000001</v>
      </c>
      <c r="C33" s="18">
        <v>0</v>
      </c>
      <c r="D33" s="18">
        <v>5677212.3700000001</v>
      </c>
      <c r="E33" s="18">
        <f>F33+G33</f>
        <v>5677212.3700000001</v>
      </c>
      <c r="F33" s="18">
        <v>0</v>
      </c>
      <c r="G33" s="18">
        <v>5677212.3700000001</v>
      </c>
      <c r="H33" s="18">
        <f>I33+J33</f>
        <v>5677212.3700000001</v>
      </c>
      <c r="I33" s="18">
        <v>0</v>
      </c>
      <c r="J33" s="18">
        <v>5677212.3700000001</v>
      </c>
      <c r="K33" s="18">
        <f>L33+M33</f>
        <v>5677212.3700000001</v>
      </c>
      <c r="L33" s="18">
        <v>0</v>
      </c>
      <c r="M33" s="18">
        <v>5677212.3700000001</v>
      </c>
      <c r="N33" s="18">
        <f t="shared" ref="N33:N36" si="9">K33/B33</f>
        <v>1</v>
      </c>
      <c r="O33" s="16">
        <f>B33/K33</f>
        <v>1</v>
      </c>
      <c r="P33" s="60">
        <f t="shared" si="1"/>
        <v>1</v>
      </c>
      <c r="Q33" s="40"/>
    </row>
    <row r="34" spans="1:18" ht="38.25" hidden="1" x14ac:dyDescent="0.2">
      <c r="A34" s="39" t="s">
        <v>162</v>
      </c>
      <c r="B34" s="18">
        <f>D34+C34</f>
        <v>1168287.6299999999</v>
      </c>
      <c r="C34" s="18">
        <v>0</v>
      </c>
      <c r="D34" s="18">
        <v>1168287.6299999999</v>
      </c>
      <c r="E34" s="18">
        <f>G34+F34</f>
        <v>1168287.6299999999</v>
      </c>
      <c r="F34" s="18">
        <v>0</v>
      </c>
      <c r="G34" s="18">
        <v>1168287.6299999999</v>
      </c>
      <c r="H34" s="18">
        <f>J34+I34</f>
        <v>1168287.6299999999</v>
      </c>
      <c r="I34" s="18">
        <v>0</v>
      </c>
      <c r="J34" s="18">
        <v>1168287.6299999999</v>
      </c>
      <c r="K34" s="18">
        <f>M34+L34</f>
        <v>1168287.6299999999</v>
      </c>
      <c r="L34" s="18">
        <v>0</v>
      </c>
      <c r="M34" s="18">
        <v>1168287.6299999999</v>
      </c>
      <c r="N34" s="18">
        <f t="shared" si="9"/>
        <v>1</v>
      </c>
      <c r="O34" s="16">
        <f>B34/K34</f>
        <v>1</v>
      </c>
      <c r="P34" s="60">
        <f t="shared" si="1"/>
        <v>1</v>
      </c>
      <c r="Q34" s="40"/>
    </row>
    <row r="35" spans="1:18" ht="76.5" hidden="1" x14ac:dyDescent="0.2">
      <c r="A35" s="39" t="s">
        <v>163</v>
      </c>
      <c r="B35" s="18">
        <f>C35+D35</f>
        <v>82043</v>
      </c>
      <c r="C35" s="18">
        <v>0</v>
      </c>
      <c r="D35" s="18">
        <v>82043</v>
      </c>
      <c r="E35" s="18">
        <f>F35+G35</f>
        <v>82043</v>
      </c>
      <c r="F35" s="18">
        <v>0</v>
      </c>
      <c r="G35" s="18">
        <v>82043</v>
      </c>
      <c r="H35" s="18">
        <f>I35+J35</f>
        <v>82043</v>
      </c>
      <c r="I35" s="18">
        <v>0</v>
      </c>
      <c r="J35" s="18">
        <v>82043</v>
      </c>
      <c r="K35" s="18">
        <f>L35+M35</f>
        <v>82043</v>
      </c>
      <c r="L35" s="18">
        <v>0</v>
      </c>
      <c r="M35" s="18">
        <v>82043</v>
      </c>
      <c r="N35" s="18">
        <f t="shared" si="9"/>
        <v>1</v>
      </c>
      <c r="O35" s="16">
        <f>B35/K35</f>
        <v>1</v>
      </c>
      <c r="P35" s="60">
        <f t="shared" si="1"/>
        <v>1</v>
      </c>
      <c r="Q35" s="40"/>
    </row>
    <row r="36" spans="1:18" ht="25.5" hidden="1" x14ac:dyDescent="0.2">
      <c r="A36" s="39" t="s">
        <v>164</v>
      </c>
      <c r="B36" s="18">
        <f>C36+D36</f>
        <v>304000</v>
      </c>
      <c r="C36" s="18">
        <v>0</v>
      </c>
      <c r="D36" s="18">
        <v>304000</v>
      </c>
      <c r="E36" s="18">
        <f>F36+G36</f>
        <v>304000</v>
      </c>
      <c r="F36" s="18">
        <v>0</v>
      </c>
      <c r="G36" s="18">
        <v>304000</v>
      </c>
      <c r="H36" s="18">
        <f>I36+J36</f>
        <v>304000</v>
      </c>
      <c r="I36" s="18">
        <v>0</v>
      </c>
      <c r="J36" s="16">
        <v>304000</v>
      </c>
      <c r="K36" s="16">
        <f t="shared" ref="K36" si="10">L36+M36</f>
        <v>304000</v>
      </c>
      <c r="L36" s="16">
        <v>0</v>
      </c>
      <c r="M36" s="16">
        <v>304000</v>
      </c>
      <c r="N36" s="18">
        <f t="shared" si="9"/>
        <v>1</v>
      </c>
      <c r="O36" s="16">
        <f>B36/K36</f>
        <v>1</v>
      </c>
      <c r="P36" s="60">
        <f t="shared" si="1"/>
        <v>1</v>
      </c>
      <c r="Q36" s="40"/>
    </row>
    <row r="37" spans="1:18" ht="38.25" x14ac:dyDescent="0.2">
      <c r="A37" s="39" t="s">
        <v>137</v>
      </c>
      <c r="B37" s="16">
        <f>D37+C37</f>
        <v>4503096</v>
      </c>
      <c r="C37" s="16">
        <f>C39+C40+C41+C42+C43+C44</f>
        <v>340191</v>
      </c>
      <c r="D37" s="16">
        <f>D39+D41+D40+D42+D43+D44</f>
        <v>4162905</v>
      </c>
      <c r="E37" s="16">
        <f>F37+G37</f>
        <v>3524216.17</v>
      </c>
      <c r="F37" s="16">
        <f>F39+F40+F41+F42+F43+F44</f>
        <v>340191</v>
      </c>
      <c r="G37" s="16">
        <f>G39+G40+G41+G42+G43+G44</f>
        <v>3184025.17</v>
      </c>
      <c r="H37" s="16">
        <f>I37+J37</f>
        <v>3524207.32</v>
      </c>
      <c r="I37" s="16">
        <f>I39+I40+I41+I42+I43+I44</f>
        <v>340191</v>
      </c>
      <c r="J37" s="16">
        <f>J39+J40+J41+J42+J43+J44</f>
        <v>3184016.32</v>
      </c>
      <c r="K37" s="16">
        <f>L37+M37</f>
        <v>3487207.32</v>
      </c>
      <c r="L37" s="16">
        <f>L39+L40+L41+L42+L43+L44</f>
        <v>340191</v>
      </c>
      <c r="M37" s="16">
        <f>M39+M40+M41+M42+M43+M44</f>
        <v>3147016.32</v>
      </c>
      <c r="N37" s="85">
        <f>K37/B37</f>
        <v>0.77440217130614131</v>
      </c>
      <c r="O37" s="56">
        <v>0.1</v>
      </c>
      <c r="P37" s="60">
        <f t="shared" si="1"/>
        <v>0.1291318693377829</v>
      </c>
      <c r="Q37" s="40" t="s">
        <v>360</v>
      </c>
    </row>
    <row r="38" spans="1:18" hidden="1" x14ac:dyDescent="0.2">
      <c r="A38" s="39" t="s">
        <v>8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8"/>
      <c r="O38" s="56"/>
      <c r="P38" s="60" t="e">
        <f t="shared" si="1"/>
        <v>#DIV/0!</v>
      </c>
      <c r="Q38" s="40"/>
    </row>
    <row r="39" spans="1:18" ht="25.5" hidden="1" x14ac:dyDescent="0.2">
      <c r="A39" s="39" t="s">
        <v>165</v>
      </c>
      <c r="B39" s="18">
        <f>C39+D39</f>
        <v>37000</v>
      </c>
      <c r="C39" s="18">
        <v>0</v>
      </c>
      <c r="D39" s="18">
        <v>37000</v>
      </c>
      <c r="E39" s="18">
        <f>F39+G39</f>
        <v>37000</v>
      </c>
      <c r="F39" s="18">
        <v>0</v>
      </c>
      <c r="G39" s="18">
        <v>37000</v>
      </c>
      <c r="H39" s="18">
        <f>I39+J39</f>
        <v>37000</v>
      </c>
      <c r="I39" s="18">
        <v>0</v>
      </c>
      <c r="J39" s="16">
        <v>37000</v>
      </c>
      <c r="K39" s="16">
        <f>L39+M39</f>
        <v>0</v>
      </c>
      <c r="L39" s="16">
        <v>0</v>
      </c>
      <c r="M39" s="16">
        <v>0</v>
      </c>
      <c r="N39" s="18"/>
      <c r="O39" s="56"/>
      <c r="P39" s="60" t="e">
        <f t="shared" si="1"/>
        <v>#DIV/0!</v>
      </c>
      <c r="Q39" s="40"/>
    </row>
    <row r="40" spans="1:18" ht="38.25" hidden="1" x14ac:dyDescent="0.2">
      <c r="A40" s="39" t="s">
        <v>166</v>
      </c>
      <c r="B40" s="18">
        <f>D40+C40</f>
        <v>3354483</v>
      </c>
      <c r="C40" s="18">
        <v>0</v>
      </c>
      <c r="D40" s="18">
        <v>3354483</v>
      </c>
      <c r="E40" s="18">
        <v>2375603.17</v>
      </c>
      <c r="F40" s="18">
        <v>0</v>
      </c>
      <c r="G40" s="18">
        <v>2375603.17</v>
      </c>
      <c r="H40" s="18">
        <v>2375603.17</v>
      </c>
      <c r="I40" s="18">
        <v>0</v>
      </c>
      <c r="J40" s="18">
        <v>2375603.17</v>
      </c>
      <c r="K40" s="18">
        <v>2375603.17</v>
      </c>
      <c r="L40" s="18">
        <v>0</v>
      </c>
      <c r="M40" s="18">
        <v>2375603.17</v>
      </c>
      <c r="N40" s="18"/>
      <c r="O40" s="56">
        <f t="shared" ref="O40:O45" si="11">B40/K40</f>
        <v>1.4120552802596236</v>
      </c>
      <c r="P40" s="60" t="e">
        <f t="shared" si="1"/>
        <v>#DIV/0!</v>
      </c>
      <c r="Q40" s="40"/>
    </row>
    <row r="41" spans="1:18" hidden="1" x14ac:dyDescent="0.2">
      <c r="A41" s="39" t="s">
        <v>167</v>
      </c>
      <c r="B41" s="18">
        <f>C41+D41</f>
        <v>49645</v>
      </c>
      <c r="C41" s="18">
        <v>0</v>
      </c>
      <c r="D41" s="18">
        <v>49645</v>
      </c>
      <c r="E41" s="18">
        <f>F41+G41</f>
        <v>49645</v>
      </c>
      <c r="F41" s="18">
        <v>0</v>
      </c>
      <c r="G41" s="18">
        <v>49645</v>
      </c>
      <c r="H41" s="18">
        <f>J41+I41</f>
        <v>49636.15</v>
      </c>
      <c r="I41" s="18">
        <v>0</v>
      </c>
      <c r="J41" s="16">
        <v>49636.15</v>
      </c>
      <c r="K41" s="16">
        <f>M41+L41</f>
        <v>49636.15</v>
      </c>
      <c r="L41" s="16">
        <v>0</v>
      </c>
      <c r="M41" s="16">
        <v>49636.15</v>
      </c>
      <c r="N41" s="18"/>
      <c r="O41" s="56">
        <f t="shared" si="11"/>
        <v>1.0001782974706943</v>
      </c>
      <c r="P41" s="60" t="e">
        <f t="shared" si="1"/>
        <v>#DIV/0!</v>
      </c>
      <c r="Q41" s="40"/>
    </row>
    <row r="42" spans="1:18" ht="38.25" hidden="1" x14ac:dyDescent="0.2">
      <c r="A42" s="39" t="s">
        <v>168</v>
      </c>
      <c r="B42" s="18">
        <f>C42+D42</f>
        <v>703872</v>
      </c>
      <c r="C42" s="18">
        <v>0</v>
      </c>
      <c r="D42" s="18">
        <v>703872</v>
      </c>
      <c r="E42" s="18">
        <f>F42+G42</f>
        <v>703872</v>
      </c>
      <c r="F42" s="18">
        <v>0</v>
      </c>
      <c r="G42" s="18">
        <v>703872</v>
      </c>
      <c r="H42" s="18">
        <f>I42+J42</f>
        <v>703872</v>
      </c>
      <c r="I42" s="18">
        <v>0</v>
      </c>
      <c r="J42" s="18">
        <v>703872</v>
      </c>
      <c r="K42" s="18">
        <f>L42+M42</f>
        <v>703872</v>
      </c>
      <c r="L42" s="18">
        <v>0</v>
      </c>
      <c r="M42" s="18">
        <v>703872</v>
      </c>
      <c r="N42" s="18"/>
      <c r="O42" s="56">
        <f t="shared" si="11"/>
        <v>1</v>
      </c>
      <c r="P42" s="60" t="e">
        <f t="shared" si="1"/>
        <v>#DIV/0!</v>
      </c>
      <c r="Q42" s="40"/>
    </row>
    <row r="43" spans="1:18" ht="25.5" hidden="1" x14ac:dyDescent="0.2">
      <c r="A43" s="39" t="s">
        <v>169</v>
      </c>
      <c r="B43" s="18">
        <f>C43+D43</f>
        <v>17905</v>
      </c>
      <c r="C43" s="18">
        <v>0</v>
      </c>
      <c r="D43" s="18">
        <v>17905</v>
      </c>
      <c r="E43" s="18">
        <f>F43+G43</f>
        <v>17905</v>
      </c>
      <c r="F43" s="18">
        <v>0</v>
      </c>
      <c r="G43" s="18">
        <v>17905</v>
      </c>
      <c r="H43" s="18">
        <f>I43+J43</f>
        <v>17905</v>
      </c>
      <c r="I43" s="18">
        <v>0</v>
      </c>
      <c r="J43" s="18">
        <v>17905</v>
      </c>
      <c r="K43" s="18">
        <f>L43+M43</f>
        <v>17905</v>
      </c>
      <c r="L43" s="18">
        <v>0</v>
      </c>
      <c r="M43" s="18">
        <v>17905</v>
      </c>
      <c r="N43" s="18"/>
      <c r="O43" s="56">
        <f t="shared" si="11"/>
        <v>1</v>
      </c>
      <c r="P43" s="60" t="e">
        <f t="shared" si="1"/>
        <v>#DIV/0!</v>
      </c>
      <c r="Q43" s="40"/>
    </row>
    <row r="44" spans="1:18" hidden="1" x14ac:dyDescent="0.2">
      <c r="A44" s="39" t="s">
        <v>170</v>
      </c>
      <c r="B44" s="18">
        <f>C44+D44</f>
        <v>340191</v>
      </c>
      <c r="C44" s="18">
        <v>340191</v>
      </c>
      <c r="D44" s="18">
        <v>0</v>
      </c>
      <c r="E44" s="18">
        <f>F44+G44</f>
        <v>340191</v>
      </c>
      <c r="F44" s="18">
        <v>340191</v>
      </c>
      <c r="G44" s="18">
        <v>0</v>
      </c>
      <c r="H44" s="18">
        <f>I44+J44</f>
        <v>340191</v>
      </c>
      <c r="I44" s="18">
        <v>340191</v>
      </c>
      <c r="J44" s="16">
        <v>0</v>
      </c>
      <c r="K44" s="16">
        <f>L44+M44</f>
        <v>340191</v>
      </c>
      <c r="L44" s="16">
        <v>340191</v>
      </c>
      <c r="M44" s="16">
        <v>0</v>
      </c>
      <c r="N44" s="18"/>
      <c r="O44" s="56">
        <f t="shared" si="11"/>
        <v>1</v>
      </c>
      <c r="P44" s="60" t="e">
        <f t="shared" si="1"/>
        <v>#DIV/0!</v>
      </c>
      <c r="Q44" s="40"/>
    </row>
    <row r="45" spans="1:18" ht="38.25" x14ac:dyDescent="0.2">
      <c r="A45" s="39" t="s">
        <v>139</v>
      </c>
      <c r="B45" s="16">
        <f>D45+C45</f>
        <v>800</v>
      </c>
      <c r="C45" s="16">
        <f>C47</f>
        <v>0</v>
      </c>
      <c r="D45" s="16">
        <f>D47</f>
        <v>800</v>
      </c>
      <c r="E45" s="16">
        <f>F45+G45</f>
        <v>800</v>
      </c>
      <c r="F45" s="16">
        <f>F47</f>
        <v>0</v>
      </c>
      <c r="G45" s="16">
        <f>G47</f>
        <v>800</v>
      </c>
      <c r="H45" s="16">
        <f>I45+J45</f>
        <v>800</v>
      </c>
      <c r="I45" s="16">
        <f>I47</f>
        <v>0</v>
      </c>
      <c r="J45" s="16">
        <f>J47</f>
        <v>800</v>
      </c>
      <c r="K45" s="16">
        <f>L45+M45</f>
        <v>800</v>
      </c>
      <c r="L45" s="16">
        <f>L47</f>
        <v>0</v>
      </c>
      <c r="M45" s="16">
        <f>M47</f>
        <v>800</v>
      </c>
      <c r="N45" s="18">
        <f>K45/B45</f>
        <v>1</v>
      </c>
      <c r="O45" s="56">
        <f t="shared" si="11"/>
        <v>1</v>
      </c>
      <c r="P45" s="60">
        <f t="shared" si="1"/>
        <v>1</v>
      </c>
      <c r="Q45" s="40" t="s">
        <v>358</v>
      </c>
    </row>
    <row r="46" spans="1:18" hidden="1" x14ac:dyDescent="0.2">
      <c r="A46" s="39" t="s">
        <v>8</v>
      </c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8"/>
      <c r="O46" s="56"/>
      <c r="P46" s="60" t="e">
        <f t="shared" si="1"/>
        <v>#DIV/0!</v>
      </c>
      <c r="Q46" s="40"/>
    </row>
    <row r="47" spans="1:18" hidden="1" x14ac:dyDescent="0.2">
      <c r="A47" s="39" t="s">
        <v>138</v>
      </c>
      <c r="B47" s="16">
        <f>D47+C47</f>
        <v>800</v>
      </c>
      <c r="C47" s="16">
        <v>0</v>
      </c>
      <c r="D47" s="16">
        <v>800</v>
      </c>
      <c r="E47" s="16">
        <f>G47+F47</f>
        <v>800</v>
      </c>
      <c r="F47" s="16">
        <v>0</v>
      </c>
      <c r="G47" s="16">
        <v>800</v>
      </c>
      <c r="H47" s="16">
        <f>J47+I47</f>
        <v>800</v>
      </c>
      <c r="I47" s="16">
        <v>0</v>
      </c>
      <c r="J47" s="16">
        <v>800</v>
      </c>
      <c r="K47" s="16">
        <f>M47+L47</f>
        <v>800</v>
      </c>
      <c r="L47" s="16">
        <v>0</v>
      </c>
      <c r="M47" s="16">
        <v>800</v>
      </c>
      <c r="N47" s="18"/>
      <c r="O47" s="56">
        <f>B47/K47</f>
        <v>1</v>
      </c>
      <c r="P47" s="60" t="e">
        <f t="shared" si="1"/>
        <v>#DIV/0!</v>
      </c>
      <c r="Q47" s="40"/>
    </row>
    <row r="48" spans="1:18" ht="38.25" x14ac:dyDescent="0.2">
      <c r="A48" s="39" t="s">
        <v>361</v>
      </c>
      <c r="B48" s="61">
        <f>SUM(B49:B55)</f>
        <v>86917483.320000008</v>
      </c>
      <c r="C48" s="61">
        <f t="shared" ref="C48:M48" si="12">SUM(C49:C55)</f>
        <v>86917483.320000008</v>
      </c>
      <c r="D48" s="61">
        <f t="shared" si="12"/>
        <v>0</v>
      </c>
      <c r="E48" s="61">
        <f t="shared" si="12"/>
        <v>86917483.320000008</v>
      </c>
      <c r="F48" s="61">
        <f t="shared" si="12"/>
        <v>86917483.320000008</v>
      </c>
      <c r="G48" s="61">
        <f t="shared" si="12"/>
        <v>0</v>
      </c>
      <c r="H48" s="61">
        <f t="shared" si="12"/>
        <v>85636489.159999996</v>
      </c>
      <c r="I48" s="61">
        <f t="shared" si="12"/>
        <v>85636489.159999996</v>
      </c>
      <c r="J48" s="61">
        <f t="shared" si="12"/>
        <v>0</v>
      </c>
      <c r="K48" s="61">
        <f t="shared" si="12"/>
        <v>85636489.159999996</v>
      </c>
      <c r="L48" s="61">
        <f t="shared" si="12"/>
        <v>85636489.159999996</v>
      </c>
      <c r="M48" s="61">
        <f t="shared" si="12"/>
        <v>0</v>
      </c>
      <c r="N48" s="86">
        <f>K48/B48</f>
        <v>0.98526195063329391</v>
      </c>
      <c r="O48" s="56">
        <v>0.8</v>
      </c>
      <c r="P48" s="60">
        <f t="shared" si="1"/>
        <v>0.81196680688398293</v>
      </c>
      <c r="Q48" s="40" t="s">
        <v>359</v>
      </c>
      <c r="R48" s="107"/>
    </row>
    <row r="49" spans="1:17" ht="63.75" hidden="1" x14ac:dyDescent="0.2">
      <c r="A49" s="51" t="s">
        <v>141</v>
      </c>
      <c r="B49" s="61">
        <v>126938</v>
      </c>
      <c r="C49" s="61">
        <v>126938</v>
      </c>
      <c r="D49" s="39"/>
      <c r="E49" s="62">
        <v>126938</v>
      </c>
      <c r="F49" s="62">
        <v>126938</v>
      </c>
      <c r="G49" s="39"/>
      <c r="H49" s="62">
        <v>126938</v>
      </c>
      <c r="I49" s="62">
        <v>126938</v>
      </c>
      <c r="J49" s="39"/>
      <c r="K49" s="62">
        <v>126938</v>
      </c>
      <c r="L49" s="62">
        <v>126938</v>
      </c>
      <c r="M49" s="39"/>
      <c r="N49" s="84"/>
      <c r="O49" s="56">
        <f>B49/K49</f>
        <v>1</v>
      </c>
      <c r="P49" s="60" t="e">
        <f t="shared" si="1"/>
        <v>#DIV/0!</v>
      </c>
      <c r="Q49" s="40"/>
    </row>
    <row r="50" spans="1:17" ht="51" hidden="1" x14ac:dyDescent="0.2">
      <c r="A50" s="51" t="s">
        <v>142</v>
      </c>
      <c r="B50" s="61">
        <v>0</v>
      </c>
      <c r="C50" s="61">
        <v>0</v>
      </c>
      <c r="D50" s="39"/>
      <c r="E50" s="62">
        <v>0</v>
      </c>
      <c r="F50" s="62">
        <v>0</v>
      </c>
      <c r="G50" s="39"/>
      <c r="H50" s="62">
        <v>0</v>
      </c>
      <c r="I50" s="62">
        <v>0</v>
      </c>
      <c r="J50" s="39"/>
      <c r="K50" s="62">
        <v>0</v>
      </c>
      <c r="L50" s="62">
        <v>0</v>
      </c>
      <c r="M50" s="39"/>
      <c r="N50" s="84"/>
      <c r="O50" s="56"/>
      <c r="P50" s="60" t="e">
        <f t="shared" si="1"/>
        <v>#DIV/0!</v>
      </c>
      <c r="Q50" s="40"/>
    </row>
    <row r="51" spans="1:17" ht="63.75" hidden="1" x14ac:dyDescent="0.2">
      <c r="A51" s="51" t="s">
        <v>143</v>
      </c>
      <c r="B51" s="39">
        <v>15698144.82</v>
      </c>
      <c r="C51" s="39">
        <v>15698144.82</v>
      </c>
      <c r="D51" s="39"/>
      <c r="E51" s="39">
        <v>15698144.82</v>
      </c>
      <c r="F51" s="39">
        <v>15698144.82</v>
      </c>
      <c r="G51" s="39"/>
      <c r="H51" s="39">
        <v>15685811.48</v>
      </c>
      <c r="I51" s="39">
        <v>15685811.48</v>
      </c>
      <c r="J51" s="39"/>
      <c r="K51" s="39">
        <v>15685811.48</v>
      </c>
      <c r="L51" s="39">
        <v>15685811.48</v>
      </c>
      <c r="M51" s="39"/>
      <c r="N51" s="84"/>
      <c r="O51" s="56">
        <f t="shared" ref="O51:O57" si="13">B51/K51</f>
        <v>1.0007862736343431</v>
      </c>
      <c r="P51" s="60" t="e">
        <f t="shared" si="1"/>
        <v>#DIV/0!</v>
      </c>
      <c r="Q51" s="40"/>
    </row>
    <row r="52" spans="1:17" ht="102" hidden="1" x14ac:dyDescent="0.2">
      <c r="A52" s="51" t="s">
        <v>144</v>
      </c>
      <c r="B52" s="39">
        <v>770400</v>
      </c>
      <c r="C52" s="39">
        <v>770400</v>
      </c>
      <c r="D52" s="39"/>
      <c r="E52" s="39">
        <v>770400</v>
      </c>
      <c r="F52" s="39">
        <v>770400</v>
      </c>
      <c r="G52" s="39"/>
      <c r="H52" s="39">
        <v>770400</v>
      </c>
      <c r="I52" s="39">
        <v>770400</v>
      </c>
      <c r="J52" s="39"/>
      <c r="K52" s="39">
        <v>770400</v>
      </c>
      <c r="L52" s="39">
        <v>770400</v>
      </c>
      <c r="M52" s="39"/>
      <c r="N52" s="84"/>
      <c r="O52" s="56">
        <f t="shared" si="13"/>
        <v>1</v>
      </c>
      <c r="P52" s="60" t="e">
        <f t="shared" si="1"/>
        <v>#DIV/0!</v>
      </c>
      <c r="Q52" s="40"/>
    </row>
    <row r="53" spans="1:17" ht="25.5" hidden="1" x14ac:dyDescent="0.2">
      <c r="A53" s="51" t="s">
        <v>145</v>
      </c>
      <c r="B53" s="61">
        <v>58098195.890000001</v>
      </c>
      <c r="C53" s="61">
        <v>58098195.890000001</v>
      </c>
      <c r="D53" s="39"/>
      <c r="E53" s="62">
        <v>58098195.890000001</v>
      </c>
      <c r="F53" s="62">
        <v>58098195.890000001</v>
      </c>
      <c r="G53" s="39"/>
      <c r="H53" s="62">
        <v>57751040.039999999</v>
      </c>
      <c r="I53" s="62">
        <v>57751040.039999999</v>
      </c>
      <c r="J53" s="39"/>
      <c r="K53" s="62">
        <v>57751040.039999999</v>
      </c>
      <c r="L53" s="62">
        <v>57751040.039999999</v>
      </c>
      <c r="M53" s="39"/>
      <c r="N53" s="84"/>
      <c r="O53" s="56">
        <f t="shared" si="13"/>
        <v>1.0060112484512755</v>
      </c>
      <c r="P53" s="60" t="e">
        <f t="shared" si="1"/>
        <v>#DIV/0!</v>
      </c>
      <c r="Q53" s="40"/>
    </row>
    <row r="54" spans="1:17" ht="51" hidden="1" x14ac:dyDescent="0.2">
      <c r="A54" s="51" t="s">
        <v>146</v>
      </c>
      <c r="B54" s="63">
        <v>11990704.609999999</v>
      </c>
      <c r="C54" s="63">
        <v>11990704.609999999</v>
      </c>
      <c r="D54" s="63"/>
      <c r="E54" s="63">
        <v>11990704.609999999</v>
      </c>
      <c r="F54" s="63">
        <v>11990704.609999999</v>
      </c>
      <c r="G54" s="63"/>
      <c r="H54" s="63">
        <v>11250499.640000001</v>
      </c>
      <c r="I54" s="63">
        <v>11250499.640000001</v>
      </c>
      <c r="J54" s="63"/>
      <c r="K54" s="63">
        <v>11250499.640000001</v>
      </c>
      <c r="L54" s="63">
        <v>11250499.640000001</v>
      </c>
      <c r="M54" s="63"/>
      <c r="N54" s="87"/>
      <c r="O54" s="56">
        <f t="shared" si="13"/>
        <v>1.0657930753020315</v>
      </c>
      <c r="P54" s="60" t="e">
        <f t="shared" si="1"/>
        <v>#DIV/0!</v>
      </c>
      <c r="Q54" s="40"/>
    </row>
    <row r="55" spans="1:17" ht="38.25" hidden="1" x14ac:dyDescent="0.2">
      <c r="A55" s="51" t="s">
        <v>147</v>
      </c>
      <c r="B55" s="63">
        <v>233100</v>
      </c>
      <c r="C55" s="63">
        <v>233100</v>
      </c>
      <c r="D55" s="63"/>
      <c r="E55" s="63">
        <v>233100</v>
      </c>
      <c r="F55" s="63">
        <v>233100</v>
      </c>
      <c r="G55" s="63"/>
      <c r="H55" s="63">
        <v>51800</v>
      </c>
      <c r="I55" s="63">
        <v>51800</v>
      </c>
      <c r="J55" s="63"/>
      <c r="K55" s="63">
        <v>51800</v>
      </c>
      <c r="L55" s="63">
        <v>51800</v>
      </c>
      <c r="M55" s="63"/>
      <c r="N55" s="87"/>
      <c r="O55" s="56">
        <f t="shared" si="13"/>
        <v>4.5</v>
      </c>
      <c r="P55" s="60" t="e">
        <f t="shared" si="1"/>
        <v>#DIV/0!</v>
      </c>
      <c r="Q55" s="40"/>
    </row>
    <row r="56" spans="1:17" ht="25.5" x14ac:dyDescent="0.2">
      <c r="A56" s="51" t="s">
        <v>150</v>
      </c>
      <c r="B56" s="63">
        <v>433</v>
      </c>
      <c r="C56" s="63">
        <v>433</v>
      </c>
      <c r="D56" s="63">
        <v>0</v>
      </c>
      <c r="E56" s="63">
        <v>433</v>
      </c>
      <c r="F56" s="63">
        <v>433</v>
      </c>
      <c r="G56" s="63">
        <v>0</v>
      </c>
      <c r="H56" s="63">
        <v>433</v>
      </c>
      <c r="I56" s="63">
        <v>433</v>
      </c>
      <c r="J56" s="63">
        <v>0</v>
      </c>
      <c r="K56" s="63">
        <v>433</v>
      </c>
      <c r="L56" s="63">
        <v>433</v>
      </c>
      <c r="M56" s="63">
        <v>0</v>
      </c>
      <c r="N56" s="87">
        <f>K56/B56</f>
        <v>1</v>
      </c>
      <c r="O56" s="63">
        <f t="shared" si="13"/>
        <v>1</v>
      </c>
      <c r="P56" s="60">
        <f t="shared" si="1"/>
        <v>1</v>
      </c>
      <c r="Q56" s="40" t="s">
        <v>358</v>
      </c>
    </row>
    <row r="57" spans="1:17" ht="39.75" hidden="1" customHeight="1" x14ac:dyDescent="0.2">
      <c r="A57" s="51" t="s">
        <v>150</v>
      </c>
      <c r="B57" s="63">
        <v>433</v>
      </c>
      <c r="C57" s="63">
        <v>433</v>
      </c>
      <c r="D57" s="63">
        <v>0</v>
      </c>
      <c r="E57" s="63">
        <v>433</v>
      </c>
      <c r="F57" s="63">
        <v>433</v>
      </c>
      <c r="G57" s="63">
        <v>0</v>
      </c>
      <c r="H57" s="63">
        <v>433</v>
      </c>
      <c r="I57" s="63">
        <v>433</v>
      </c>
      <c r="J57" s="63">
        <v>0</v>
      </c>
      <c r="K57" s="63">
        <v>433</v>
      </c>
      <c r="L57" s="63">
        <v>433</v>
      </c>
      <c r="M57" s="63">
        <v>0</v>
      </c>
      <c r="N57" s="87"/>
      <c r="O57" s="63">
        <f t="shared" si="13"/>
        <v>1</v>
      </c>
      <c r="P57" s="60" t="e">
        <f t="shared" si="1"/>
        <v>#DIV/0!</v>
      </c>
      <c r="Q57" s="40"/>
    </row>
    <row r="58" spans="1:17" ht="63.75" x14ac:dyDescent="0.2">
      <c r="A58" s="89" t="s">
        <v>362</v>
      </c>
      <c r="B58" s="63">
        <v>2547.7629999999999</v>
      </c>
      <c r="C58" s="63">
        <v>2547.7629999999999</v>
      </c>
      <c r="D58" s="63">
        <v>0</v>
      </c>
      <c r="E58" s="63">
        <v>2547.7629999999999</v>
      </c>
      <c r="F58" s="63">
        <v>2547.7629999999999</v>
      </c>
      <c r="G58" s="63">
        <v>0</v>
      </c>
      <c r="H58" s="63">
        <v>2535.134</v>
      </c>
      <c r="I58" s="63">
        <v>2535.134</v>
      </c>
      <c r="J58" s="63">
        <v>0</v>
      </c>
      <c r="K58" s="63">
        <v>2535.134</v>
      </c>
      <c r="L58" s="63">
        <v>2535.134</v>
      </c>
      <c r="M58" s="63">
        <v>0</v>
      </c>
      <c r="N58" s="87">
        <v>0.9</v>
      </c>
      <c r="O58" s="64">
        <v>1</v>
      </c>
      <c r="P58" s="60">
        <f t="shared" si="1"/>
        <v>1.1111111111111112</v>
      </c>
      <c r="Q58" s="40" t="s">
        <v>358</v>
      </c>
    </row>
    <row r="59" spans="1:17" ht="25.5" hidden="1" x14ac:dyDescent="0.2">
      <c r="A59" s="29" t="s">
        <v>153</v>
      </c>
      <c r="B59" s="20">
        <v>2547.7629999999999</v>
      </c>
      <c r="C59" s="20">
        <v>2547.7629999999999</v>
      </c>
      <c r="D59" s="20">
        <v>0</v>
      </c>
      <c r="E59" s="20">
        <v>2547.7629999999999</v>
      </c>
      <c r="F59" s="20">
        <v>2547.7629999999999</v>
      </c>
      <c r="G59" s="20">
        <v>0</v>
      </c>
      <c r="H59" s="20">
        <v>2535.134</v>
      </c>
      <c r="I59" s="20">
        <v>2535.134</v>
      </c>
      <c r="J59" s="20">
        <v>0</v>
      </c>
      <c r="K59" s="20">
        <v>2535.134</v>
      </c>
      <c r="L59" s="20">
        <v>2535.134</v>
      </c>
      <c r="M59" s="20">
        <v>0</v>
      </c>
      <c r="N59" s="88"/>
      <c r="O59" s="59">
        <f>B59/K59</f>
        <v>1.0049815907167037</v>
      </c>
      <c r="P59" s="58" t="e">
        <f t="shared" si="1"/>
        <v>#DIV/0!</v>
      </c>
    </row>
  </sheetData>
  <mergeCells count="18">
    <mergeCell ref="I6:J6"/>
    <mergeCell ref="K6:K7"/>
    <mergeCell ref="L6:M6"/>
    <mergeCell ref="O5:O7"/>
    <mergeCell ref="A1:Q3"/>
    <mergeCell ref="A5:A7"/>
    <mergeCell ref="B5:D5"/>
    <mergeCell ref="E5:G5"/>
    <mergeCell ref="H5:J5"/>
    <mergeCell ref="K5:M5"/>
    <mergeCell ref="B6:B7"/>
    <mergeCell ref="C6:D6"/>
    <mergeCell ref="P5:P7"/>
    <mergeCell ref="N5:N7"/>
    <mergeCell ref="Q5:Q7"/>
    <mergeCell ref="E6:E7"/>
    <mergeCell ref="F6:G6"/>
    <mergeCell ref="H6:H7"/>
  </mergeCells>
  <pageMargins left="0.25" right="0.25" top="0.75" bottom="0.75" header="0.3" footer="0.3"/>
  <pageSetup paperSize="9" scale="5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zoomScale="70" zoomScaleNormal="70" zoomScaleSheetLayoutView="115" workbookViewId="0">
      <selection sqref="A1:F2"/>
    </sheetView>
  </sheetViews>
  <sheetFormatPr defaultRowHeight="15" x14ac:dyDescent="0.25"/>
  <cols>
    <col min="1" max="1" width="43.5703125" customWidth="1"/>
    <col min="2" max="2" width="12" customWidth="1"/>
    <col min="3" max="3" width="11.7109375" customWidth="1"/>
    <col min="4" max="4" width="9.7109375" customWidth="1"/>
    <col min="5" max="5" width="13.42578125" customWidth="1"/>
    <col min="6" max="6" width="74.7109375" customWidth="1"/>
    <col min="7" max="7" width="14.7109375" customWidth="1"/>
  </cols>
  <sheetData>
    <row r="1" spans="1:8" x14ac:dyDescent="0.25">
      <c r="A1" s="134" t="s">
        <v>476</v>
      </c>
      <c r="B1" s="134"/>
      <c r="C1" s="134"/>
      <c r="D1" s="134"/>
      <c r="E1" s="134"/>
      <c r="F1" s="134"/>
    </row>
    <row r="2" spans="1:8" s="13" customFormat="1" ht="12.75" customHeight="1" x14ac:dyDescent="0.25">
      <c r="A2" s="135"/>
      <c r="B2" s="135"/>
      <c r="C2" s="135"/>
      <c r="D2" s="135"/>
      <c r="E2" s="135"/>
      <c r="F2" s="135"/>
      <c r="G2" s="14"/>
      <c r="H2" s="14"/>
    </row>
    <row r="3" spans="1:8" ht="63" customHeight="1" x14ac:dyDescent="0.25">
      <c r="A3" s="133" t="s">
        <v>119</v>
      </c>
      <c r="B3" s="133" t="s">
        <v>120</v>
      </c>
      <c r="C3" s="133" t="s">
        <v>121</v>
      </c>
      <c r="D3" s="133"/>
      <c r="E3" s="133" t="s">
        <v>353</v>
      </c>
      <c r="F3" s="133" t="s">
        <v>124</v>
      </c>
      <c r="G3" s="132"/>
    </row>
    <row r="4" spans="1:8" ht="15.75" customHeight="1" x14ac:dyDescent="0.25">
      <c r="A4" s="133"/>
      <c r="B4" s="133"/>
      <c r="C4" s="133"/>
      <c r="D4" s="133"/>
      <c r="E4" s="133"/>
      <c r="F4" s="133"/>
      <c r="G4" s="132"/>
    </row>
    <row r="5" spans="1:8" ht="2.25" hidden="1" customHeight="1" x14ac:dyDescent="0.25">
      <c r="A5" s="133"/>
      <c r="B5" s="133"/>
      <c r="C5" s="133"/>
      <c r="D5" s="133"/>
      <c r="E5" s="133"/>
      <c r="F5" s="133"/>
      <c r="G5" s="132"/>
    </row>
    <row r="6" spans="1:8" ht="0.75" hidden="1" customHeight="1" x14ac:dyDescent="0.25">
      <c r="A6" s="133"/>
      <c r="B6" s="133"/>
      <c r="C6" s="133"/>
      <c r="D6" s="133"/>
      <c r="E6" s="133"/>
      <c r="F6" s="133"/>
      <c r="G6" s="132"/>
    </row>
    <row r="7" spans="1:8" ht="31.5" x14ac:dyDescent="0.25">
      <c r="A7" s="133"/>
      <c r="B7" s="133"/>
      <c r="C7" s="67" t="s">
        <v>125</v>
      </c>
      <c r="D7" s="67" t="s">
        <v>126</v>
      </c>
      <c r="E7" s="133"/>
      <c r="F7" s="133"/>
      <c r="G7" s="132"/>
    </row>
    <row r="8" spans="1:8" ht="15.75" x14ac:dyDescent="0.25">
      <c r="A8" s="67">
        <v>1</v>
      </c>
      <c r="B8" s="67">
        <v>2</v>
      </c>
      <c r="C8" s="67">
        <v>3</v>
      </c>
      <c r="D8" s="67">
        <v>4</v>
      </c>
      <c r="E8" s="67">
        <v>5</v>
      </c>
      <c r="F8" s="67">
        <v>7</v>
      </c>
    </row>
    <row r="9" spans="1:8" ht="51.75" customHeight="1" x14ac:dyDescent="0.25">
      <c r="A9" s="133" t="s">
        <v>129</v>
      </c>
      <c r="B9" s="133"/>
      <c r="C9" s="133"/>
      <c r="D9" s="133"/>
      <c r="E9" s="133"/>
      <c r="F9" s="133"/>
    </row>
    <row r="10" spans="1:8" ht="51.75" customHeight="1" x14ac:dyDescent="0.25">
      <c r="A10" s="67" t="s">
        <v>354</v>
      </c>
      <c r="B10" s="67"/>
      <c r="C10" s="67"/>
      <c r="D10" s="67"/>
      <c r="E10" s="67">
        <v>1</v>
      </c>
      <c r="F10" s="67"/>
    </row>
    <row r="11" spans="1:8" ht="31.5" x14ac:dyDescent="0.25">
      <c r="A11" s="67" t="s">
        <v>317</v>
      </c>
      <c r="B11" s="67" t="s">
        <v>128</v>
      </c>
      <c r="C11" s="67">
        <v>100</v>
      </c>
      <c r="D11" s="67">
        <v>100</v>
      </c>
      <c r="E11" s="67">
        <f>D11/C11</f>
        <v>1</v>
      </c>
      <c r="F11" s="67" t="s">
        <v>42</v>
      </c>
    </row>
    <row r="12" spans="1:8" ht="110.25" x14ac:dyDescent="0.25">
      <c r="A12" s="67" t="s">
        <v>318</v>
      </c>
      <c r="B12" s="67" t="s">
        <v>130</v>
      </c>
      <c r="C12" s="67">
        <v>3</v>
      </c>
      <c r="D12" s="67">
        <v>3</v>
      </c>
      <c r="E12" s="67">
        <f t="shared" ref="E12" si="0">D12/C12</f>
        <v>1</v>
      </c>
      <c r="F12" s="67" t="s">
        <v>42</v>
      </c>
    </row>
    <row r="13" spans="1:8" ht="78.75" x14ac:dyDescent="0.25">
      <c r="A13" s="67" t="s">
        <v>319</v>
      </c>
      <c r="B13" s="67" t="s">
        <v>127</v>
      </c>
      <c r="C13" s="67">
        <v>0</v>
      </c>
      <c r="D13" s="67">
        <v>0</v>
      </c>
      <c r="E13" s="67"/>
      <c r="F13" s="67" t="s">
        <v>42</v>
      </c>
    </row>
    <row r="14" spans="1:8" ht="39.75" customHeight="1" x14ac:dyDescent="0.25">
      <c r="A14" s="121" t="s">
        <v>294</v>
      </c>
      <c r="B14" s="122"/>
      <c r="C14" s="122"/>
      <c r="D14" s="122"/>
      <c r="E14" s="122"/>
      <c r="F14" s="123"/>
    </row>
    <row r="15" spans="1:8" ht="39.75" customHeight="1" x14ac:dyDescent="0.25">
      <c r="A15" s="66" t="s">
        <v>354</v>
      </c>
      <c r="B15" s="67"/>
      <c r="C15" s="67"/>
      <c r="D15" s="67"/>
      <c r="E15" s="67">
        <v>1</v>
      </c>
      <c r="F15" s="67"/>
    </row>
    <row r="16" spans="1:8" ht="126" x14ac:dyDescent="0.25">
      <c r="A16" s="38" t="s">
        <v>298</v>
      </c>
      <c r="B16" s="67" t="s">
        <v>295</v>
      </c>
      <c r="C16" s="67">
        <v>0</v>
      </c>
      <c r="D16" s="67">
        <v>0</v>
      </c>
      <c r="E16" s="67"/>
      <c r="F16" s="67" t="s">
        <v>296</v>
      </c>
    </row>
    <row r="17" spans="1:6" ht="63" x14ac:dyDescent="0.25">
      <c r="A17" s="38" t="s">
        <v>299</v>
      </c>
      <c r="B17" s="67" t="s">
        <v>127</v>
      </c>
      <c r="C17" s="67">
        <v>5</v>
      </c>
      <c r="D17" s="67">
        <v>5</v>
      </c>
      <c r="E17" s="67">
        <f>D17/C17</f>
        <v>1</v>
      </c>
      <c r="F17" s="37" t="s">
        <v>42</v>
      </c>
    </row>
    <row r="18" spans="1:6" ht="34.5" customHeight="1" x14ac:dyDescent="0.25">
      <c r="A18" s="121" t="s">
        <v>297</v>
      </c>
      <c r="B18" s="122"/>
      <c r="C18" s="122"/>
      <c r="D18" s="122"/>
      <c r="E18" s="122"/>
      <c r="F18" s="123"/>
    </row>
    <row r="19" spans="1:6" ht="15.75" x14ac:dyDescent="0.25">
      <c r="A19" s="42" t="s">
        <v>300</v>
      </c>
      <c r="B19" s="42" t="s">
        <v>295</v>
      </c>
      <c r="C19" s="42">
        <v>0</v>
      </c>
      <c r="D19" s="42">
        <v>0</v>
      </c>
      <c r="E19" s="42"/>
      <c r="F19" s="42" t="s">
        <v>42</v>
      </c>
    </row>
    <row r="20" spans="1:6" ht="15.75" x14ac:dyDescent="0.25">
      <c r="A20" s="42" t="s">
        <v>301</v>
      </c>
      <c r="B20" s="42" t="s">
        <v>127</v>
      </c>
      <c r="C20" s="42">
        <v>0</v>
      </c>
      <c r="D20" s="42">
        <v>0</v>
      </c>
      <c r="E20" s="42"/>
      <c r="F20" s="42" t="s">
        <v>42</v>
      </c>
    </row>
    <row r="21" spans="1:6" ht="31.5" x14ac:dyDescent="0.25">
      <c r="A21" s="43" t="s">
        <v>302</v>
      </c>
      <c r="B21" s="44" t="s">
        <v>128</v>
      </c>
      <c r="C21" s="44">
        <v>100</v>
      </c>
      <c r="D21" s="44">
        <v>100</v>
      </c>
      <c r="E21" s="42">
        <f t="shared" ref="E21" si="1">D21/C21</f>
        <v>1</v>
      </c>
      <c r="F21" s="44" t="s">
        <v>42</v>
      </c>
    </row>
    <row r="22" spans="1:6" ht="15.75" x14ac:dyDescent="0.25">
      <c r="A22" s="121" t="s">
        <v>303</v>
      </c>
      <c r="B22" s="122"/>
      <c r="C22" s="122"/>
      <c r="D22" s="122"/>
      <c r="E22" s="122"/>
      <c r="F22" s="123"/>
    </row>
    <row r="23" spans="1:6" ht="94.5" x14ac:dyDescent="0.25">
      <c r="A23" s="42" t="s">
        <v>305</v>
      </c>
      <c r="B23" s="42" t="s">
        <v>295</v>
      </c>
      <c r="C23" s="42">
        <v>64</v>
      </c>
      <c r="D23" s="42">
        <v>64</v>
      </c>
      <c r="E23" s="42">
        <f>D23/C23</f>
        <v>1</v>
      </c>
      <c r="F23" s="42" t="s">
        <v>304</v>
      </c>
    </row>
    <row r="24" spans="1:6" ht="63" x14ac:dyDescent="0.25">
      <c r="A24" s="42" t="s">
        <v>306</v>
      </c>
      <c r="B24" s="42" t="s">
        <v>127</v>
      </c>
      <c r="C24" s="42">
        <v>0</v>
      </c>
      <c r="D24" s="42">
        <v>0</v>
      </c>
      <c r="E24" s="42">
        <v>0</v>
      </c>
      <c r="F24" s="45" t="s">
        <v>279</v>
      </c>
    </row>
    <row r="25" spans="1:6" ht="47.25" x14ac:dyDescent="0.25">
      <c r="A25" s="43" t="s">
        <v>307</v>
      </c>
      <c r="B25" s="47" t="s">
        <v>127</v>
      </c>
      <c r="C25" s="45">
        <v>45</v>
      </c>
      <c r="D25" s="45">
        <v>45</v>
      </c>
      <c r="E25" s="42">
        <f t="shared" ref="E25:E26" si="2">D25/C25</f>
        <v>1</v>
      </c>
      <c r="F25" s="47" t="s">
        <v>42</v>
      </c>
    </row>
    <row r="26" spans="1:6" ht="78.75" x14ac:dyDescent="0.25">
      <c r="A26" s="45" t="s">
        <v>308</v>
      </c>
      <c r="B26" s="47" t="s">
        <v>127</v>
      </c>
      <c r="C26" s="45">
        <v>1</v>
      </c>
      <c r="D26" s="45">
        <v>1</v>
      </c>
      <c r="E26" s="42">
        <f t="shared" si="2"/>
        <v>1</v>
      </c>
      <c r="F26" s="47" t="s">
        <v>42</v>
      </c>
    </row>
    <row r="27" spans="1:6" ht="15.75" x14ac:dyDescent="0.25">
      <c r="A27" s="121" t="s">
        <v>309</v>
      </c>
      <c r="B27" s="122"/>
      <c r="C27" s="122"/>
      <c r="D27" s="122"/>
      <c r="E27" s="122"/>
      <c r="F27" s="123"/>
    </row>
    <row r="28" spans="1:6" ht="173.25" x14ac:dyDescent="0.25">
      <c r="A28" s="38" t="s">
        <v>311</v>
      </c>
      <c r="B28" s="67" t="s">
        <v>295</v>
      </c>
      <c r="C28" s="67">
        <v>1</v>
      </c>
      <c r="D28" s="67">
        <v>12</v>
      </c>
      <c r="E28" s="54">
        <f>C28/D28</f>
        <v>8.3333333333333329E-2</v>
      </c>
      <c r="F28" s="67" t="s">
        <v>310</v>
      </c>
    </row>
    <row r="29" spans="1:6" ht="47.25" x14ac:dyDescent="0.25">
      <c r="A29" s="38" t="s">
        <v>312</v>
      </c>
      <c r="B29" s="67" t="s">
        <v>127</v>
      </c>
      <c r="C29" s="67">
        <v>0</v>
      </c>
      <c r="D29" s="67">
        <v>0</v>
      </c>
      <c r="E29" s="37">
        <v>0</v>
      </c>
      <c r="F29" s="37" t="s">
        <v>42</v>
      </c>
    </row>
    <row r="30" spans="1:6" ht="15.75" x14ac:dyDescent="0.25">
      <c r="A30" s="121" t="s">
        <v>313</v>
      </c>
      <c r="B30" s="122"/>
      <c r="C30" s="122"/>
      <c r="D30" s="122"/>
      <c r="E30" s="122"/>
      <c r="F30" s="123"/>
    </row>
    <row r="31" spans="1:6" ht="31.5" x14ac:dyDescent="0.25">
      <c r="A31" s="38" t="s">
        <v>314</v>
      </c>
      <c r="B31" s="67" t="s">
        <v>295</v>
      </c>
      <c r="C31" s="67">
        <v>6</v>
      </c>
      <c r="D31" s="67">
        <v>6</v>
      </c>
      <c r="E31" s="67">
        <f>D31/C31</f>
        <v>1</v>
      </c>
      <c r="F31" s="67" t="s">
        <v>304</v>
      </c>
    </row>
    <row r="32" spans="1:6" ht="31.5" x14ac:dyDescent="0.25">
      <c r="A32" s="38" t="s">
        <v>315</v>
      </c>
      <c r="B32" s="67" t="s">
        <v>127</v>
      </c>
      <c r="C32" s="67">
        <v>6</v>
      </c>
      <c r="D32" s="67">
        <v>6</v>
      </c>
      <c r="E32" s="67">
        <f>D32/C32</f>
        <v>1</v>
      </c>
      <c r="F32" s="67" t="s">
        <v>42</v>
      </c>
    </row>
    <row r="33" spans="1:6" ht="15.75" x14ac:dyDescent="0.25">
      <c r="A33" s="38" t="s">
        <v>316</v>
      </c>
      <c r="B33" s="67" t="s">
        <v>127</v>
      </c>
      <c r="C33" s="67">
        <v>0</v>
      </c>
      <c r="D33" s="67">
        <v>0</v>
      </c>
      <c r="E33" s="67">
        <v>0</v>
      </c>
      <c r="F33" s="67" t="s">
        <v>42</v>
      </c>
    </row>
    <row r="34" spans="1:6" ht="36.75" customHeight="1" x14ac:dyDescent="0.25">
      <c r="A34" s="108" t="s">
        <v>320</v>
      </c>
      <c r="B34" s="108"/>
      <c r="C34" s="108"/>
      <c r="D34" s="108"/>
      <c r="E34" s="108"/>
      <c r="F34" s="108"/>
    </row>
    <row r="35" spans="1:6" ht="25.5" x14ac:dyDescent="0.25">
      <c r="A35" s="48" t="s">
        <v>321</v>
      </c>
      <c r="B35" s="70" t="s">
        <v>322</v>
      </c>
      <c r="C35" s="49">
        <v>1300</v>
      </c>
      <c r="D35" s="17">
        <v>1953</v>
      </c>
      <c r="E35" s="55">
        <f>D35/C35</f>
        <v>1.5023076923076923</v>
      </c>
      <c r="F35" s="17" t="s">
        <v>323</v>
      </c>
    </row>
    <row r="36" spans="1:6" ht="51" x14ac:dyDescent="0.25">
      <c r="A36" s="15" t="s">
        <v>324</v>
      </c>
      <c r="B36" s="65" t="s">
        <v>325</v>
      </c>
      <c r="C36" s="67">
        <v>6396</v>
      </c>
      <c r="D36" s="17">
        <v>7049</v>
      </c>
      <c r="E36" s="55">
        <f t="shared" ref="E36:E46" si="3">D36/C36</f>
        <v>1.1020950594121326</v>
      </c>
      <c r="F36" s="17" t="s">
        <v>326</v>
      </c>
    </row>
    <row r="37" spans="1:6" ht="38.25" x14ac:dyDescent="0.25">
      <c r="A37" s="15" t="s">
        <v>327</v>
      </c>
      <c r="B37" s="65" t="s">
        <v>328</v>
      </c>
      <c r="C37" s="67">
        <v>2700</v>
      </c>
      <c r="D37" s="17">
        <v>1365</v>
      </c>
      <c r="E37" s="55">
        <f t="shared" si="3"/>
        <v>0.50555555555555554</v>
      </c>
      <c r="F37" s="17" t="s">
        <v>329</v>
      </c>
    </row>
    <row r="38" spans="1:6" ht="38.25" x14ac:dyDescent="0.25">
      <c r="A38" s="15" t="s">
        <v>330</v>
      </c>
      <c r="B38" s="65" t="s">
        <v>328</v>
      </c>
      <c r="C38" s="67">
        <v>23000</v>
      </c>
      <c r="D38" s="17">
        <v>10600</v>
      </c>
      <c r="E38" s="55">
        <f t="shared" si="3"/>
        <v>0.46086956521739131</v>
      </c>
      <c r="F38" s="17" t="s">
        <v>329</v>
      </c>
    </row>
    <row r="39" spans="1:6" ht="38.25" x14ac:dyDescent="0.25">
      <c r="A39" s="15" t="s">
        <v>331</v>
      </c>
      <c r="B39" s="65" t="s">
        <v>322</v>
      </c>
      <c r="C39" s="67">
        <v>73000</v>
      </c>
      <c r="D39" s="17">
        <v>30739</v>
      </c>
      <c r="E39" s="55">
        <f t="shared" si="3"/>
        <v>0.4210821917808219</v>
      </c>
      <c r="F39" s="17" t="s">
        <v>329</v>
      </c>
    </row>
    <row r="40" spans="1:6" ht="38.25" x14ac:dyDescent="0.25">
      <c r="A40" s="15" t="s">
        <v>332</v>
      </c>
      <c r="B40" s="65" t="s">
        <v>328</v>
      </c>
      <c r="C40" s="67">
        <v>500</v>
      </c>
      <c r="D40" s="17">
        <v>170</v>
      </c>
      <c r="E40" s="55">
        <f t="shared" si="3"/>
        <v>0.34</v>
      </c>
      <c r="F40" s="17" t="s">
        <v>329</v>
      </c>
    </row>
    <row r="41" spans="1:6" ht="38.25" x14ac:dyDescent="0.25">
      <c r="A41" s="15" t="s">
        <v>333</v>
      </c>
      <c r="B41" s="65" t="s">
        <v>328</v>
      </c>
      <c r="C41" s="67">
        <v>11100</v>
      </c>
      <c r="D41" s="17">
        <v>3172</v>
      </c>
      <c r="E41" s="55">
        <f t="shared" si="3"/>
        <v>0.28576576576576579</v>
      </c>
      <c r="F41" s="17" t="s">
        <v>329</v>
      </c>
    </row>
    <row r="42" spans="1:6" ht="15.75" x14ac:dyDescent="0.25">
      <c r="A42" s="15" t="s">
        <v>334</v>
      </c>
      <c r="B42" s="65" t="s">
        <v>325</v>
      </c>
      <c r="C42" s="67">
        <v>39</v>
      </c>
      <c r="D42" s="15">
        <v>39</v>
      </c>
      <c r="E42" s="55">
        <f t="shared" si="3"/>
        <v>1</v>
      </c>
      <c r="F42" s="15"/>
    </row>
    <row r="43" spans="1:6" ht="15.75" x14ac:dyDescent="0.25">
      <c r="A43" s="15" t="s">
        <v>335</v>
      </c>
      <c r="B43" s="65" t="s">
        <v>328</v>
      </c>
      <c r="C43" s="67">
        <v>380</v>
      </c>
      <c r="D43" s="17">
        <v>380</v>
      </c>
      <c r="E43" s="55">
        <f t="shared" si="3"/>
        <v>1</v>
      </c>
      <c r="F43" s="17"/>
    </row>
    <row r="44" spans="1:6" ht="38.25" x14ac:dyDescent="0.25">
      <c r="A44" s="15" t="s">
        <v>336</v>
      </c>
      <c r="B44" s="65" t="s">
        <v>128</v>
      </c>
      <c r="C44" s="50">
        <v>247</v>
      </c>
      <c r="D44" s="17">
        <v>68.8</v>
      </c>
      <c r="E44" s="55">
        <f t="shared" si="3"/>
        <v>0.27854251012145748</v>
      </c>
      <c r="F44" s="17" t="s">
        <v>329</v>
      </c>
    </row>
    <row r="45" spans="1:6" ht="15.75" x14ac:dyDescent="0.25">
      <c r="A45" s="15" t="s">
        <v>337</v>
      </c>
      <c r="B45" s="65" t="s">
        <v>328</v>
      </c>
      <c r="C45" s="67">
        <v>80</v>
      </c>
      <c r="D45" s="17">
        <v>80</v>
      </c>
      <c r="E45" s="55">
        <f t="shared" si="3"/>
        <v>1</v>
      </c>
      <c r="F45" s="17"/>
    </row>
    <row r="46" spans="1:6" ht="38.25" x14ac:dyDescent="0.25">
      <c r="A46" s="15" t="s">
        <v>338</v>
      </c>
      <c r="B46" s="65" t="s">
        <v>328</v>
      </c>
      <c r="C46" s="67">
        <v>12</v>
      </c>
      <c r="D46" s="15">
        <v>16</v>
      </c>
      <c r="E46" s="55">
        <f t="shared" si="3"/>
        <v>1.3333333333333333</v>
      </c>
      <c r="F46" s="17" t="s">
        <v>339</v>
      </c>
    </row>
    <row r="47" spans="1:6" ht="15" customHeight="1" x14ac:dyDescent="0.25">
      <c r="A47" s="124" t="s">
        <v>344</v>
      </c>
      <c r="B47" s="125"/>
      <c r="C47" s="125"/>
      <c r="D47" s="125"/>
      <c r="E47" s="125"/>
      <c r="F47" s="126"/>
    </row>
    <row r="48" spans="1:6" ht="161.25" customHeight="1" x14ac:dyDescent="0.25">
      <c r="A48" s="23" t="s">
        <v>340</v>
      </c>
      <c r="B48" s="69" t="s">
        <v>128</v>
      </c>
      <c r="C48" s="65">
        <v>25</v>
      </c>
      <c r="D48" s="65">
        <v>15</v>
      </c>
      <c r="E48" s="56">
        <f>D48/C48</f>
        <v>0.6</v>
      </c>
      <c r="F48" s="127" t="s">
        <v>341</v>
      </c>
    </row>
    <row r="49" spans="1:6" ht="53.25" customHeight="1" x14ac:dyDescent="0.25">
      <c r="A49" s="23" t="s">
        <v>342</v>
      </c>
      <c r="B49" s="69" t="s">
        <v>325</v>
      </c>
      <c r="C49" s="65">
        <v>26</v>
      </c>
      <c r="D49" s="65">
        <v>2</v>
      </c>
      <c r="E49" s="56">
        <f t="shared" ref="E49:E50" si="4">D49/C49</f>
        <v>7.6923076923076927E-2</v>
      </c>
      <c r="F49" s="128"/>
    </row>
    <row r="50" spans="1:6" ht="86.25" customHeight="1" x14ac:dyDescent="0.25">
      <c r="A50" s="52" t="s">
        <v>343</v>
      </c>
      <c r="B50" s="53" t="s">
        <v>128</v>
      </c>
      <c r="C50" s="68">
        <v>22</v>
      </c>
      <c r="D50" s="68">
        <v>6.5</v>
      </c>
      <c r="E50" s="56">
        <f t="shared" si="4"/>
        <v>0.29545454545454547</v>
      </c>
      <c r="F50" s="128"/>
    </row>
    <row r="51" spans="1:6" ht="25.5" customHeight="1" x14ac:dyDescent="0.25">
      <c r="A51" s="129" t="s">
        <v>345</v>
      </c>
      <c r="B51" s="129"/>
      <c r="C51" s="129"/>
      <c r="D51" s="129"/>
      <c r="E51" s="129"/>
      <c r="F51" s="129"/>
    </row>
    <row r="52" spans="1:6" ht="57" customHeight="1" x14ac:dyDescent="0.25">
      <c r="A52" s="69" t="s">
        <v>346</v>
      </c>
      <c r="B52" s="65" t="s">
        <v>347</v>
      </c>
      <c r="C52" s="65">
        <v>65216</v>
      </c>
      <c r="D52" s="65">
        <v>64424.53</v>
      </c>
      <c r="E52" s="56">
        <f>D52/C52</f>
        <v>0.98786386776251223</v>
      </c>
      <c r="F52" s="130" t="s">
        <v>351</v>
      </c>
    </row>
    <row r="53" spans="1:6" ht="59.25" customHeight="1" x14ac:dyDescent="0.25">
      <c r="A53" s="69" t="s">
        <v>348</v>
      </c>
      <c r="B53" s="65" t="s">
        <v>23</v>
      </c>
      <c r="C53" s="65">
        <v>86.55</v>
      </c>
      <c r="D53" s="65">
        <v>86.55</v>
      </c>
      <c r="E53" s="56">
        <f>D53/C53</f>
        <v>1</v>
      </c>
      <c r="F53" s="111"/>
    </row>
    <row r="54" spans="1:6" ht="48.75" customHeight="1" x14ac:dyDescent="0.25">
      <c r="A54" s="129" t="s">
        <v>349</v>
      </c>
      <c r="B54" s="127" t="s">
        <v>350</v>
      </c>
      <c r="C54" s="127">
        <v>2547763.84</v>
      </c>
      <c r="D54" s="127">
        <v>2535134.9500000002</v>
      </c>
      <c r="E54" s="119">
        <f>D54/C54</f>
        <v>0.99504314732718724</v>
      </c>
      <c r="F54" s="111"/>
    </row>
    <row r="55" spans="1:6" ht="204.75" customHeight="1" x14ac:dyDescent="0.25">
      <c r="A55" s="129"/>
      <c r="B55" s="131"/>
      <c r="C55" s="131"/>
      <c r="D55" s="131"/>
      <c r="E55" s="120"/>
      <c r="F55" s="112"/>
    </row>
  </sheetData>
  <mergeCells count="23">
    <mergeCell ref="A1:F2"/>
    <mergeCell ref="A27:F27"/>
    <mergeCell ref="A3:A7"/>
    <mergeCell ref="B3:B7"/>
    <mergeCell ref="C3:D6"/>
    <mergeCell ref="E3:E7"/>
    <mergeCell ref="F3:F7"/>
    <mergeCell ref="G3:G7"/>
    <mergeCell ref="A9:F9"/>
    <mergeCell ref="A14:F14"/>
    <mergeCell ref="A18:F18"/>
    <mergeCell ref="A22:F22"/>
    <mergeCell ref="E54:E55"/>
    <mergeCell ref="A30:F30"/>
    <mergeCell ref="A34:F34"/>
    <mergeCell ref="A47:F47"/>
    <mergeCell ref="F48:F50"/>
    <mergeCell ref="A51:F51"/>
    <mergeCell ref="F52:F55"/>
    <mergeCell ref="A54:A55"/>
    <mergeCell ref="B54:B55"/>
    <mergeCell ref="C54:C55"/>
    <mergeCell ref="D54:D55"/>
  </mergeCells>
  <pageMargins left="0.7" right="0.7" top="0.75" bottom="0.75" header="0.3" footer="0.3"/>
  <pageSetup paperSize="9" scale="71" orientation="landscape" horizontalDpi="4294967293" verticalDpi="0" r:id="rId1"/>
  <colBreaks count="1" manualBreakCount="1">
    <brk id="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8"/>
  <sheetViews>
    <sheetView zoomScale="90" zoomScaleNormal="90" zoomScaleSheetLayoutView="80" workbookViewId="0">
      <selection sqref="A1:N3"/>
    </sheetView>
  </sheetViews>
  <sheetFormatPr defaultRowHeight="12.75" x14ac:dyDescent="0.2"/>
  <cols>
    <col min="1" max="1" width="33.7109375" style="26" customWidth="1"/>
    <col min="2" max="2" width="13.7109375" style="26" customWidth="1"/>
    <col min="3" max="3" width="15.85546875" style="26" customWidth="1"/>
    <col min="4" max="4" width="12.85546875" style="26" customWidth="1"/>
    <col min="5" max="5" width="12.28515625" style="26" customWidth="1"/>
    <col min="6" max="6" width="12.42578125" style="26" customWidth="1"/>
    <col min="7" max="8" width="13" style="26" customWidth="1"/>
    <col min="9" max="9" width="12.140625" style="26" customWidth="1"/>
    <col min="10" max="10" width="12.85546875" style="26" customWidth="1"/>
    <col min="11" max="11" width="12.85546875" style="99" customWidth="1"/>
    <col min="12" max="12" width="13.42578125" style="26" customWidth="1"/>
    <col min="13" max="13" width="13.85546875" style="26" customWidth="1"/>
    <col min="14" max="14" width="8.140625" style="26" customWidth="1"/>
    <col min="15" max="16384" width="9.140625" style="2"/>
  </cols>
  <sheetData>
    <row r="1" spans="1:14" ht="15" customHeight="1" x14ac:dyDescent="0.2">
      <c r="A1" s="136" t="s">
        <v>363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</row>
    <row r="2" spans="1:14" ht="15" customHeight="1" x14ac:dyDescent="0.2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</row>
    <row r="3" spans="1:14" ht="33" customHeight="1" x14ac:dyDescent="0.2">
      <c r="A3" s="136"/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</row>
    <row r="4" spans="1:14" x14ac:dyDescent="0.2">
      <c r="N4" s="27" t="s">
        <v>23</v>
      </c>
    </row>
    <row r="5" spans="1:14" ht="30" customHeight="1" x14ac:dyDescent="0.2">
      <c r="A5" s="108" t="s">
        <v>0</v>
      </c>
      <c r="B5" s="108" t="s">
        <v>1</v>
      </c>
      <c r="C5" s="108"/>
      <c r="D5" s="108"/>
      <c r="E5" s="108" t="s">
        <v>2</v>
      </c>
      <c r="F5" s="108"/>
      <c r="G5" s="108"/>
      <c r="H5" s="108" t="s">
        <v>107</v>
      </c>
      <c r="I5" s="108"/>
      <c r="J5" s="108"/>
      <c r="K5" s="108" t="s">
        <v>108</v>
      </c>
      <c r="L5" s="108"/>
      <c r="M5" s="108"/>
      <c r="N5" s="108" t="s">
        <v>9</v>
      </c>
    </row>
    <row r="6" spans="1:14" x14ac:dyDescent="0.2">
      <c r="A6" s="108"/>
      <c r="B6" s="108" t="s">
        <v>3</v>
      </c>
      <c r="C6" s="108" t="s">
        <v>4</v>
      </c>
      <c r="D6" s="108"/>
      <c r="E6" s="108" t="s">
        <v>5</v>
      </c>
      <c r="F6" s="108" t="s">
        <v>4</v>
      </c>
      <c r="G6" s="108"/>
      <c r="H6" s="108" t="s">
        <v>5</v>
      </c>
      <c r="I6" s="108" t="s">
        <v>4</v>
      </c>
      <c r="J6" s="108"/>
      <c r="K6" s="137" t="s">
        <v>5</v>
      </c>
      <c r="L6" s="108" t="s">
        <v>4</v>
      </c>
      <c r="M6" s="108"/>
      <c r="N6" s="108"/>
    </row>
    <row r="7" spans="1:14" x14ac:dyDescent="0.2">
      <c r="A7" s="108"/>
      <c r="B7" s="108"/>
      <c r="C7" s="19" t="s">
        <v>24</v>
      </c>
      <c r="D7" s="19" t="s">
        <v>7</v>
      </c>
      <c r="E7" s="108"/>
      <c r="F7" s="19" t="s">
        <v>24</v>
      </c>
      <c r="G7" s="19" t="s">
        <v>7</v>
      </c>
      <c r="H7" s="108"/>
      <c r="I7" s="19" t="s">
        <v>24</v>
      </c>
      <c r="J7" s="19" t="s">
        <v>7</v>
      </c>
      <c r="K7" s="137"/>
      <c r="L7" s="19" t="s">
        <v>24</v>
      </c>
      <c r="M7" s="19" t="s">
        <v>7</v>
      </c>
      <c r="N7" s="108"/>
    </row>
    <row r="8" spans="1:14" x14ac:dyDescent="0.2">
      <c r="A8" s="19">
        <v>1</v>
      </c>
      <c r="B8" s="19">
        <v>2</v>
      </c>
      <c r="C8" s="19">
        <v>3</v>
      </c>
      <c r="D8" s="19">
        <v>4</v>
      </c>
      <c r="E8" s="19">
        <v>5</v>
      </c>
      <c r="F8" s="19">
        <v>6</v>
      </c>
      <c r="G8" s="19">
        <v>7</v>
      </c>
      <c r="H8" s="19">
        <v>8</v>
      </c>
      <c r="I8" s="19">
        <v>9</v>
      </c>
      <c r="J8" s="19">
        <v>10</v>
      </c>
      <c r="K8" s="100">
        <v>11</v>
      </c>
      <c r="L8" s="19">
        <v>12</v>
      </c>
      <c r="M8" s="19">
        <v>13</v>
      </c>
      <c r="N8" s="19">
        <v>14</v>
      </c>
    </row>
    <row r="9" spans="1:14" ht="25.5" customHeight="1" x14ac:dyDescent="0.2">
      <c r="A9" s="144" t="s">
        <v>132</v>
      </c>
      <c r="B9" s="145"/>
      <c r="C9" s="145"/>
      <c r="D9" s="145"/>
      <c r="E9" s="145"/>
      <c r="F9" s="145"/>
      <c r="G9" s="145"/>
      <c r="H9" s="145"/>
      <c r="I9" s="145"/>
      <c r="J9" s="145"/>
      <c r="K9" s="145"/>
      <c r="L9" s="145"/>
      <c r="M9" s="145"/>
      <c r="N9" s="146"/>
    </row>
    <row r="10" spans="1:14" x14ac:dyDescent="0.2">
      <c r="A10" s="15" t="s">
        <v>6</v>
      </c>
      <c r="B10" s="16">
        <f>D10+C10</f>
        <v>13065782.83</v>
      </c>
      <c r="C10" s="16">
        <f>C12+C13+C14+C16+C17+C18+C19+C20+C15</f>
        <v>1050000</v>
      </c>
      <c r="D10" s="16">
        <f t="shared" ref="D10:L10" si="0">D12+D13+D14+D16+D17+D18+D19+D20+D15</f>
        <v>12015782.83</v>
      </c>
      <c r="E10" s="16">
        <f t="shared" si="0"/>
        <v>12642078.08</v>
      </c>
      <c r="F10" s="16">
        <f t="shared" si="0"/>
        <v>1050000</v>
      </c>
      <c r="G10" s="16">
        <f t="shared" si="0"/>
        <v>11592078.08</v>
      </c>
      <c r="H10" s="16">
        <f t="shared" si="0"/>
        <v>12642078.08</v>
      </c>
      <c r="I10" s="16">
        <f t="shared" si="0"/>
        <v>1050000</v>
      </c>
      <c r="J10" s="16">
        <f t="shared" si="0"/>
        <v>11592078.08</v>
      </c>
      <c r="K10" s="101">
        <f t="shared" si="0"/>
        <v>12642078.08</v>
      </c>
      <c r="L10" s="16">
        <f t="shared" si="0"/>
        <v>1050000</v>
      </c>
      <c r="M10" s="16">
        <f>M12+M13+M14+M16+M17+M18+M19+M20+M15</f>
        <v>11592078.08</v>
      </c>
      <c r="N10" s="16">
        <f>H10/E10*100</f>
        <v>100</v>
      </c>
    </row>
    <row r="11" spans="1:14" ht="29.25" customHeight="1" x14ac:dyDescent="0.2">
      <c r="A11" s="15" t="s">
        <v>8</v>
      </c>
      <c r="B11" s="16"/>
      <c r="C11" s="16"/>
      <c r="D11" s="16"/>
      <c r="E11" s="16"/>
      <c r="F11" s="16"/>
      <c r="G11" s="16"/>
      <c r="H11" s="16"/>
      <c r="I11" s="16"/>
      <c r="J11" s="16"/>
      <c r="K11" s="101"/>
      <c r="L11" s="16"/>
      <c r="M11" s="16"/>
      <c r="N11" s="16"/>
    </row>
    <row r="12" spans="1:14" ht="31.5" customHeight="1" x14ac:dyDescent="0.2">
      <c r="A12" s="17" t="s">
        <v>25</v>
      </c>
      <c r="B12" s="18">
        <f>C12+D12</f>
        <v>2222750</v>
      </c>
      <c r="C12" s="18">
        <v>0</v>
      </c>
      <c r="D12" s="18">
        <v>2222750</v>
      </c>
      <c r="E12" s="18">
        <v>2222626.91</v>
      </c>
      <c r="F12" s="18">
        <v>0</v>
      </c>
      <c r="G12" s="18">
        <v>2222626.91</v>
      </c>
      <c r="H12" s="18">
        <v>2222626.91</v>
      </c>
      <c r="I12" s="18">
        <v>0</v>
      </c>
      <c r="J12" s="18">
        <v>2222626.91</v>
      </c>
      <c r="K12" s="101">
        <v>2222626.91</v>
      </c>
      <c r="L12" s="16">
        <v>0</v>
      </c>
      <c r="M12" s="18">
        <v>2222626.91</v>
      </c>
      <c r="N12" s="16">
        <f>H12/E12*100</f>
        <v>100</v>
      </c>
    </row>
    <row r="13" spans="1:14" ht="33.75" customHeight="1" x14ac:dyDescent="0.2">
      <c r="A13" s="17" t="s">
        <v>26</v>
      </c>
      <c r="B13" s="18">
        <v>4588472.83</v>
      </c>
      <c r="C13" s="18">
        <v>0</v>
      </c>
      <c r="D13" s="18">
        <v>4588472.83</v>
      </c>
      <c r="E13" s="18">
        <v>4164891.17</v>
      </c>
      <c r="F13" s="18">
        <v>0</v>
      </c>
      <c r="G13" s="18">
        <v>4164891.17</v>
      </c>
      <c r="H13" s="18">
        <v>4164891.17</v>
      </c>
      <c r="I13" s="18">
        <v>0</v>
      </c>
      <c r="J13" s="18">
        <v>4164891.17</v>
      </c>
      <c r="K13" s="101">
        <v>4164891.17</v>
      </c>
      <c r="L13" s="18">
        <v>0</v>
      </c>
      <c r="M13" s="18">
        <v>4164891.17</v>
      </c>
      <c r="N13" s="16">
        <f t="shared" ref="N13:N14" si="1">H13/E13*100</f>
        <v>100</v>
      </c>
    </row>
    <row r="14" spans="1:14" ht="27.75" customHeight="1" x14ac:dyDescent="0.2">
      <c r="A14" s="17" t="s">
        <v>27</v>
      </c>
      <c r="B14" s="18">
        <v>4986232</v>
      </c>
      <c r="C14" s="18">
        <v>0</v>
      </c>
      <c r="D14" s="18">
        <v>4986232</v>
      </c>
      <c r="E14" s="18">
        <v>4986232</v>
      </c>
      <c r="F14" s="18">
        <v>0</v>
      </c>
      <c r="G14" s="18">
        <v>4986232</v>
      </c>
      <c r="H14" s="18">
        <v>4986232</v>
      </c>
      <c r="I14" s="18">
        <v>0</v>
      </c>
      <c r="J14" s="18">
        <v>4986232</v>
      </c>
      <c r="K14" s="101">
        <v>4986232</v>
      </c>
      <c r="L14" s="18">
        <v>0</v>
      </c>
      <c r="M14" s="18">
        <v>4986232</v>
      </c>
      <c r="N14" s="16">
        <f t="shared" si="1"/>
        <v>100</v>
      </c>
    </row>
    <row r="15" spans="1:14" ht="179.25" customHeight="1" x14ac:dyDescent="0.2">
      <c r="A15" s="17" t="s">
        <v>43</v>
      </c>
      <c r="B15" s="18">
        <f t="shared" ref="B15:B20" si="2">C15+D15</f>
        <v>0</v>
      </c>
      <c r="C15" s="18">
        <v>0</v>
      </c>
      <c r="D15" s="18">
        <v>0</v>
      </c>
      <c r="E15" s="18">
        <f t="shared" ref="E15:E16" si="3">F15+G15</f>
        <v>0</v>
      </c>
      <c r="F15" s="18">
        <v>0</v>
      </c>
      <c r="G15" s="18">
        <v>0</v>
      </c>
      <c r="H15" s="18">
        <f>J15+I15</f>
        <v>0</v>
      </c>
      <c r="I15" s="18">
        <v>0</v>
      </c>
      <c r="J15" s="16">
        <v>0</v>
      </c>
      <c r="K15" s="101">
        <f>M15+L15</f>
        <v>0</v>
      </c>
      <c r="L15" s="16">
        <v>0</v>
      </c>
      <c r="M15" s="16">
        <v>0</v>
      </c>
      <c r="N15" s="16"/>
    </row>
    <row r="16" spans="1:14" ht="166.5" customHeight="1" x14ac:dyDescent="0.2">
      <c r="A16" s="17" t="s">
        <v>29</v>
      </c>
      <c r="B16" s="18">
        <f t="shared" si="2"/>
        <v>0</v>
      </c>
      <c r="C16" s="18">
        <v>0</v>
      </c>
      <c r="D16" s="18">
        <v>0</v>
      </c>
      <c r="E16" s="18">
        <f t="shared" si="3"/>
        <v>0</v>
      </c>
      <c r="F16" s="18">
        <v>0</v>
      </c>
      <c r="G16" s="18">
        <v>0</v>
      </c>
      <c r="H16" s="18">
        <f>I16+J16</f>
        <v>0</v>
      </c>
      <c r="I16" s="18">
        <v>0</v>
      </c>
      <c r="J16" s="16">
        <v>0</v>
      </c>
      <c r="K16" s="101">
        <f>L16+M16</f>
        <v>0</v>
      </c>
      <c r="L16" s="16">
        <v>0</v>
      </c>
      <c r="M16" s="16">
        <v>0</v>
      </c>
      <c r="N16" s="16"/>
    </row>
    <row r="17" spans="1:14" ht="181.5" customHeight="1" x14ac:dyDescent="0.2">
      <c r="A17" s="17" t="s">
        <v>28</v>
      </c>
      <c r="B17" s="18">
        <f t="shared" si="2"/>
        <v>800000</v>
      </c>
      <c r="C17" s="18">
        <v>800000</v>
      </c>
      <c r="D17" s="18">
        <v>0</v>
      </c>
      <c r="E17" s="18">
        <v>800000</v>
      </c>
      <c r="F17" s="18">
        <v>800000</v>
      </c>
      <c r="G17" s="18">
        <v>0</v>
      </c>
      <c r="H17" s="18">
        <v>800000</v>
      </c>
      <c r="I17" s="18">
        <v>800000</v>
      </c>
      <c r="J17" s="16">
        <v>0</v>
      </c>
      <c r="K17" s="101">
        <v>800000</v>
      </c>
      <c r="L17" s="16">
        <v>800000</v>
      </c>
      <c r="M17" s="16">
        <v>0</v>
      </c>
      <c r="N17" s="16">
        <f t="shared" ref="N17" si="4">H17/E17*100</f>
        <v>100</v>
      </c>
    </row>
    <row r="18" spans="1:14" ht="185.25" customHeight="1" x14ac:dyDescent="0.2">
      <c r="A18" s="17" t="s">
        <v>64</v>
      </c>
      <c r="B18" s="18">
        <f t="shared" si="2"/>
        <v>50632</v>
      </c>
      <c r="C18" s="18">
        <v>0</v>
      </c>
      <c r="D18" s="18">
        <v>50632</v>
      </c>
      <c r="E18" s="18">
        <v>50632</v>
      </c>
      <c r="F18" s="18">
        <v>0</v>
      </c>
      <c r="G18" s="18">
        <v>50632</v>
      </c>
      <c r="H18" s="18">
        <v>50632</v>
      </c>
      <c r="I18" s="18">
        <v>0</v>
      </c>
      <c r="J18" s="16">
        <v>50632</v>
      </c>
      <c r="K18" s="101">
        <v>50632</v>
      </c>
      <c r="L18" s="16">
        <v>0</v>
      </c>
      <c r="M18" s="16">
        <v>50632</v>
      </c>
      <c r="N18" s="16">
        <f t="shared" ref="N18" si="5">H18/E18*100</f>
        <v>100</v>
      </c>
    </row>
    <row r="19" spans="1:14" ht="130.5" customHeight="1" x14ac:dyDescent="0.2">
      <c r="A19" s="17" t="s">
        <v>65</v>
      </c>
      <c r="B19" s="18">
        <f t="shared" si="2"/>
        <v>250000</v>
      </c>
      <c r="C19" s="18">
        <v>250000</v>
      </c>
      <c r="D19" s="18">
        <v>0</v>
      </c>
      <c r="E19" s="18">
        <f t="shared" ref="E19:E20" si="6">F19+G19</f>
        <v>250000</v>
      </c>
      <c r="F19" s="18">
        <v>250000</v>
      </c>
      <c r="G19" s="18">
        <v>0</v>
      </c>
      <c r="H19" s="18">
        <f t="shared" ref="H19:H20" si="7">I19+J19</f>
        <v>250000</v>
      </c>
      <c r="I19" s="18">
        <v>250000</v>
      </c>
      <c r="J19" s="16">
        <v>0</v>
      </c>
      <c r="K19" s="101">
        <f t="shared" ref="K19:K20" si="8">L19+M19</f>
        <v>250000</v>
      </c>
      <c r="L19" s="18">
        <v>250000</v>
      </c>
      <c r="M19" s="16">
        <v>0</v>
      </c>
      <c r="N19" s="16">
        <f t="shared" ref="N19" si="9">H19/E19*100</f>
        <v>100</v>
      </c>
    </row>
    <row r="20" spans="1:14" ht="183" customHeight="1" x14ac:dyDescent="0.2">
      <c r="A20" s="17" t="s">
        <v>66</v>
      </c>
      <c r="B20" s="18">
        <f t="shared" si="2"/>
        <v>167696</v>
      </c>
      <c r="C20" s="18">
        <v>0</v>
      </c>
      <c r="D20" s="18">
        <v>167696</v>
      </c>
      <c r="E20" s="18">
        <f t="shared" si="6"/>
        <v>167696</v>
      </c>
      <c r="F20" s="18">
        <v>0</v>
      </c>
      <c r="G20" s="18">
        <v>167696</v>
      </c>
      <c r="H20" s="18">
        <f t="shared" si="7"/>
        <v>167696</v>
      </c>
      <c r="I20" s="18">
        <v>0</v>
      </c>
      <c r="J20" s="18">
        <v>167696</v>
      </c>
      <c r="K20" s="101">
        <f t="shared" si="8"/>
        <v>167696</v>
      </c>
      <c r="L20" s="18">
        <v>0</v>
      </c>
      <c r="M20" s="18">
        <v>167696</v>
      </c>
      <c r="N20" s="16">
        <f t="shared" ref="N20" si="10">H20/E20*100</f>
        <v>100</v>
      </c>
    </row>
    <row r="21" spans="1:14" ht="19.5" customHeight="1" x14ac:dyDescent="0.2">
      <c r="A21" s="144" t="s">
        <v>133</v>
      </c>
      <c r="B21" s="145"/>
      <c r="C21" s="145"/>
      <c r="D21" s="145"/>
      <c r="E21" s="145"/>
      <c r="F21" s="145"/>
      <c r="G21" s="145"/>
      <c r="H21" s="145"/>
      <c r="I21" s="145"/>
      <c r="J21" s="145"/>
      <c r="K21" s="145"/>
      <c r="L21" s="145"/>
      <c r="M21" s="145"/>
      <c r="N21" s="146"/>
    </row>
    <row r="22" spans="1:14" x14ac:dyDescent="0.2">
      <c r="A22" s="15" t="s">
        <v>6</v>
      </c>
      <c r="B22" s="16">
        <f>B24+B25+B26+B27+B28+B29</f>
        <v>5344195.2699999996</v>
      </c>
      <c r="C22" s="16">
        <f t="shared" ref="C22:M22" si="11">C24+C25+C26+C27+C28+C29</f>
        <v>3198625</v>
      </c>
      <c r="D22" s="16">
        <f t="shared" si="11"/>
        <v>1629234.91</v>
      </c>
      <c r="E22" s="16">
        <f t="shared" si="11"/>
        <v>5325083.12</v>
      </c>
      <c r="F22" s="16">
        <f t="shared" si="11"/>
        <v>3198625</v>
      </c>
      <c r="G22" s="16">
        <f t="shared" si="11"/>
        <v>1610122.76</v>
      </c>
      <c r="H22" s="16">
        <f t="shared" si="11"/>
        <v>5325083.12</v>
      </c>
      <c r="I22" s="16">
        <f t="shared" si="11"/>
        <v>3198625</v>
      </c>
      <c r="J22" s="16">
        <f t="shared" si="11"/>
        <v>1610122.76</v>
      </c>
      <c r="K22" s="16">
        <f t="shared" si="11"/>
        <v>5325083.12</v>
      </c>
      <c r="L22" s="16">
        <f t="shared" si="11"/>
        <v>3198625</v>
      </c>
      <c r="M22" s="16">
        <f t="shared" si="11"/>
        <v>1610122.76</v>
      </c>
      <c r="N22" s="16">
        <f>H22/E22*100</f>
        <v>100</v>
      </c>
    </row>
    <row r="23" spans="1:14" x14ac:dyDescent="0.2">
      <c r="A23" s="15" t="s">
        <v>8</v>
      </c>
      <c r="B23" s="16"/>
      <c r="C23" s="16"/>
      <c r="D23" s="16"/>
      <c r="E23" s="16"/>
      <c r="F23" s="16"/>
      <c r="G23" s="16"/>
      <c r="H23" s="16"/>
      <c r="I23" s="16"/>
      <c r="J23" s="16"/>
      <c r="K23" s="101"/>
      <c r="L23" s="16"/>
      <c r="M23" s="16"/>
      <c r="N23" s="16"/>
    </row>
    <row r="24" spans="1:14" ht="38.25" x14ac:dyDescent="0.2">
      <c r="A24" s="17" t="s">
        <v>155</v>
      </c>
      <c r="B24" s="18">
        <v>1606299.5</v>
      </c>
      <c r="C24" s="18">
        <v>0</v>
      </c>
      <c r="D24" s="18">
        <v>1606299.5</v>
      </c>
      <c r="E24" s="18">
        <v>1587187.35</v>
      </c>
      <c r="F24" s="18">
        <v>0</v>
      </c>
      <c r="G24" s="18">
        <v>1587187.35</v>
      </c>
      <c r="H24" s="18">
        <v>1587187.35</v>
      </c>
      <c r="I24" s="18">
        <v>0</v>
      </c>
      <c r="J24" s="18">
        <v>1587187.35</v>
      </c>
      <c r="K24" s="101">
        <v>1587187.35</v>
      </c>
      <c r="L24" s="18">
        <v>0</v>
      </c>
      <c r="M24" s="18">
        <v>1587187.35</v>
      </c>
      <c r="N24" s="16">
        <f t="shared" ref="N24:N29" si="12">H24/E24*100</f>
        <v>100</v>
      </c>
    </row>
    <row r="25" spans="1:14" ht="51" x14ac:dyDescent="0.2">
      <c r="A25" s="17" t="s">
        <v>156</v>
      </c>
      <c r="B25" s="18">
        <f>D25+C25</f>
        <v>21529.5</v>
      </c>
      <c r="C25" s="18">
        <v>0</v>
      </c>
      <c r="D25" s="18">
        <v>21529.5</v>
      </c>
      <c r="E25" s="18">
        <f>G25+F25</f>
        <v>21529.5</v>
      </c>
      <c r="F25" s="18">
        <v>0</v>
      </c>
      <c r="G25" s="18">
        <v>21529.5</v>
      </c>
      <c r="H25" s="18">
        <f>J25+I25</f>
        <v>21529.5</v>
      </c>
      <c r="I25" s="18">
        <v>0</v>
      </c>
      <c r="J25" s="16">
        <v>21529.5</v>
      </c>
      <c r="K25" s="101">
        <f>M25+L25</f>
        <v>21529.5</v>
      </c>
      <c r="L25" s="16">
        <v>0</v>
      </c>
      <c r="M25" s="16">
        <v>21529.5</v>
      </c>
      <c r="N25" s="16">
        <f t="shared" si="12"/>
        <v>100</v>
      </c>
    </row>
    <row r="26" spans="1:14" ht="153" x14ac:dyDescent="0.2">
      <c r="A26" s="17" t="s">
        <v>157</v>
      </c>
      <c r="B26" s="18">
        <v>516335.35999999999</v>
      </c>
      <c r="C26" s="18">
        <v>0</v>
      </c>
      <c r="D26" s="18">
        <v>0</v>
      </c>
      <c r="E26" s="18">
        <v>516335.35999999999</v>
      </c>
      <c r="F26" s="18">
        <v>0</v>
      </c>
      <c r="G26" s="18">
        <v>0</v>
      </c>
      <c r="H26" s="18">
        <v>516335.35999999999</v>
      </c>
      <c r="I26" s="18">
        <v>0</v>
      </c>
      <c r="J26" s="16">
        <v>0</v>
      </c>
      <c r="K26" s="101">
        <v>516335.35999999999</v>
      </c>
      <c r="L26" s="16">
        <v>0</v>
      </c>
      <c r="M26" s="16">
        <v>0</v>
      </c>
      <c r="N26" s="16">
        <f t="shared" si="12"/>
        <v>100</v>
      </c>
    </row>
    <row r="27" spans="1:14" ht="38.25" x14ac:dyDescent="0.2">
      <c r="A27" s="17" t="s">
        <v>158</v>
      </c>
      <c r="B27" s="18">
        <f>C27+D27</f>
        <v>1794125</v>
      </c>
      <c r="C27" s="18">
        <v>1794125</v>
      </c>
      <c r="D27" s="18">
        <v>0</v>
      </c>
      <c r="E27" s="18">
        <f>F27+G27</f>
        <v>1794125</v>
      </c>
      <c r="F27" s="18">
        <v>1794125</v>
      </c>
      <c r="G27" s="18">
        <v>0</v>
      </c>
      <c r="H27" s="18">
        <f>I27+J27</f>
        <v>1794125</v>
      </c>
      <c r="I27" s="18">
        <v>1794125</v>
      </c>
      <c r="J27" s="16">
        <v>0</v>
      </c>
      <c r="K27" s="101">
        <f>L27+M27</f>
        <v>1794125</v>
      </c>
      <c r="L27" s="18">
        <v>1794125</v>
      </c>
      <c r="M27" s="16">
        <v>0</v>
      </c>
      <c r="N27" s="16">
        <f t="shared" si="12"/>
        <v>100</v>
      </c>
    </row>
    <row r="28" spans="1:14" ht="114.75" x14ac:dyDescent="0.2">
      <c r="A28" s="17" t="s">
        <v>159</v>
      </c>
      <c r="B28" s="18">
        <f>C28+D28</f>
        <v>1404500</v>
      </c>
      <c r="C28" s="18">
        <v>1404500</v>
      </c>
      <c r="D28" s="18">
        <v>0</v>
      </c>
      <c r="E28" s="18">
        <f>F28+G28</f>
        <v>1404500</v>
      </c>
      <c r="F28" s="18">
        <v>1404500</v>
      </c>
      <c r="G28" s="18">
        <v>0</v>
      </c>
      <c r="H28" s="18">
        <f>I28+J28</f>
        <v>1404500</v>
      </c>
      <c r="I28" s="18">
        <v>1404500</v>
      </c>
      <c r="J28" s="16">
        <v>0</v>
      </c>
      <c r="K28" s="101">
        <f>L28+M28</f>
        <v>1404500</v>
      </c>
      <c r="L28" s="18">
        <v>1404500</v>
      </c>
      <c r="M28" s="16">
        <v>0</v>
      </c>
      <c r="N28" s="16">
        <f t="shared" si="12"/>
        <v>100</v>
      </c>
    </row>
    <row r="29" spans="1:14" ht="127.5" x14ac:dyDescent="0.2">
      <c r="A29" s="17" t="s">
        <v>160</v>
      </c>
      <c r="B29" s="18">
        <f>C29+D29</f>
        <v>1405.91</v>
      </c>
      <c r="C29" s="18">
        <v>0</v>
      </c>
      <c r="D29" s="18">
        <v>1405.91</v>
      </c>
      <c r="E29" s="18">
        <f>F29+G29</f>
        <v>1405.91</v>
      </c>
      <c r="F29" s="18">
        <v>0</v>
      </c>
      <c r="G29" s="18">
        <v>1405.91</v>
      </c>
      <c r="H29" s="18">
        <f>I29+J29</f>
        <v>1405.91</v>
      </c>
      <c r="I29" s="18">
        <v>0</v>
      </c>
      <c r="J29" s="18">
        <v>1405.91</v>
      </c>
      <c r="K29" s="101">
        <f>L29+M29</f>
        <v>1405.91</v>
      </c>
      <c r="L29" s="18">
        <v>0</v>
      </c>
      <c r="M29" s="18">
        <v>1405.91</v>
      </c>
      <c r="N29" s="16">
        <f t="shared" si="12"/>
        <v>100</v>
      </c>
    </row>
    <row r="30" spans="1:14" x14ac:dyDescent="0.2">
      <c r="A30" s="144" t="s">
        <v>135</v>
      </c>
      <c r="B30" s="145"/>
      <c r="C30" s="145"/>
      <c r="D30" s="145"/>
      <c r="E30" s="145"/>
      <c r="F30" s="145"/>
      <c r="G30" s="145"/>
      <c r="H30" s="145"/>
      <c r="I30" s="145"/>
      <c r="J30" s="145"/>
      <c r="K30" s="145"/>
      <c r="L30" s="145"/>
      <c r="M30" s="145"/>
      <c r="N30" s="146"/>
    </row>
    <row r="31" spans="1:14" x14ac:dyDescent="0.2">
      <c r="A31" s="15" t="s">
        <v>6</v>
      </c>
      <c r="B31" s="28">
        <f>D31+C31</f>
        <v>5000</v>
      </c>
      <c r="C31" s="28">
        <f>C33</f>
        <v>0</v>
      </c>
      <c r="D31" s="28">
        <f>D33</f>
        <v>5000</v>
      </c>
      <c r="E31" s="28">
        <f>F31+G31</f>
        <v>5000</v>
      </c>
      <c r="F31" s="28">
        <f>F33</f>
        <v>0</v>
      </c>
      <c r="G31" s="28">
        <f>G33</f>
        <v>5000</v>
      </c>
      <c r="H31" s="28">
        <f>I31+J31</f>
        <v>5000</v>
      </c>
      <c r="I31" s="28">
        <f>I33</f>
        <v>0</v>
      </c>
      <c r="J31" s="28">
        <f>J33</f>
        <v>5000</v>
      </c>
      <c r="K31" s="102">
        <f>L31+M31</f>
        <v>5000</v>
      </c>
      <c r="L31" s="28">
        <f>L33</f>
        <v>0</v>
      </c>
      <c r="M31" s="28">
        <f>M33</f>
        <v>5000</v>
      </c>
      <c r="N31" s="28">
        <f>H31/E31*100</f>
        <v>100</v>
      </c>
    </row>
    <row r="32" spans="1:14" x14ac:dyDescent="0.2">
      <c r="A32" s="15" t="s">
        <v>8</v>
      </c>
      <c r="B32" s="28"/>
      <c r="C32" s="28"/>
      <c r="D32" s="28"/>
      <c r="E32" s="28"/>
      <c r="F32" s="28"/>
      <c r="G32" s="28"/>
      <c r="H32" s="28"/>
      <c r="I32" s="28"/>
      <c r="J32" s="28"/>
      <c r="K32" s="102"/>
      <c r="L32" s="28"/>
      <c r="M32" s="28"/>
      <c r="N32" s="28"/>
    </row>
    <row r="33" spans="1:14" ht="63.75" x14ac:dyDescent="0.2">
      <c r="A33" s="17" t="s">
        <v>134</v>
      </c>
      <c r="B33" s="28">
        <f>D33+C33</f>
        <v>5000</v>
      </c>
      <c r="C33" s="28">
        <v>0</v>
      </c>
      <c r="D33" s="28">
        <v>5000</v>
      </c>
      <c r="E33" s="28">
        <f>G33+F33</f>
        <v>5000</v>
      </c>
      <c r="F33" s="28">
        <v>0</v>
      </c>
      <c r="G33" s="28">
        <v>5000</v>
      </c>
      <c r="H33" s="28">
        <f>J33+I33</f>
        <v>5000</v>
      </c>
      <c r="I33" s="28">
        <v>0</v>
      </c>
      <c r="J33" s="28">
        <v>5000</v>
      </c>
      <c r="K33" s="102">
        <f>M33+L33</f>
        <v>5000</v>
      </c>
      <c r="L33" s="28">
        <v>0</v>
      </c>
      <c r="M33" s="28">
        <v>5000</v>
      </c>
      <c r="N33" s="28">
        <f>H33/E33*100</f>
        <v>100</v>
      </c>
    </row>
    <row r="34" spans="1:14" x14ac:dyDescent="0.2">
      <c r="A34" s="144" t="s">
        <v>136</v>
      </c>
      <c r="B34" s="145"/>
      <c r="C34" s="145"/>
      <c r="D34" s="145"/>
      <c r="E34" s="145"/>
      <c r="F34" s="145"/>
      <c r="G34" s="145"/>
      <c r="H34" s="145"/>
      <c r="I34" s="145"/>
      <c r="J34" s="145"/>
      <c r="K34" s="145"/>
      <c r="L34" s="145"/>
      <c r="M34" s="145"/>
      <c r="N34" s="146"/>
    </row>
    <row r="35" spans="1:14" x14ac:dyDescent="0.2">
      <c r="A35" s="15" t="s">
        <v>6</v>
      </c>
      <c r="B35" s="16">
        <f>D35+C35</f>
        <v>7231543</v>
      </c>
      <c r="C35" s="16">
        <f>C37+C38+C39+C40</f>
        <v>0</v>
      </c>
      <c r="D35" s="16">
        <f>D37+D39+D38+D40</f>
        <v>7231543</v>
      </c>
      <c r="E35" s="16">
        <f>F35+G35</f>
        <v>7231543</v>
      </c>
      <c r="F35" s="16">
        <f>F37+F38+F39+F40</f>
        <v>0</v>
      </c>
      <c r="G35" s="16">
        <f>G37+G38+G39+G40</f>
        <v>7231543</v>
      </c>
      <c r="H35" s="16">
        <f>I35+J35</f>
        <v>7231543</v>
      </c>
      <c r="I35" s="16">
        <f>I37+I38+I39+I40</f>
        <v>0</v>
      </c>
      <c r="J35" s="16">
        <f>J37+J38+J39+J40</f>
        <v>7231543</v>
      </c>
      <c r="K35" s="101">
        <f>L35+M35</f>
        <v>7231543</v>
      </c>
      <c r="L35" s="16">
        <f>L37+L38+L39+L40</f>
        <v>0</v>
      </c>
      <c r="M35" s="16">
        <f>M37+M38+M39+M40</f>
        <v>7231543</v>
      </c>
      <c r="N35" s="16">
        <f>H35/E35*100</f>
        <v>100</v>
      </c>
    </row>
    <row r="36" spans="1:14" x14ac:dyDescent="0.2">
      <c r="A36" s="15" t="s">
        <v>8</v>
      </c>
      <c r="B36" s="16"/>
      <c r="C36" s="16"/>
      <c r="D36" s="16"/>
      <c r="E36" s="16"/>
      <c r="F36" s="16"/>
      <c r="G36" s="16"/>
      <c r="H36" s="16"/>
      <c r="I36" s="16"/>
      <c r="J36" s="16"/>
      <c r="K36" s="101"/>
      <c r="L36" s="16"/>
      <c r="M36" s="16"/>
      <c r="N36" s="16"/>
    </row>
    <row r="37" spans="1:14" ht="51" x14ac:dyDescent="0.2">
      <c r="A37" s="17" t="s">
        <v>161</v>
      </c>
      <c r="B37" s="18">
        <f>C37+D37</f>
        <v>5677212.3700000001</v>
      </c>
      <c r="C37" s="18">
        <v>0</v>
      </c>
      <c r="D37" s="18">
        <v>5677212.3700000001</v>
      </c>
      <c r="E37" s="18">
        <f>F37+G37</f>
        <v>5677212.3700000001</v>
      </c>
      <c r="F37" s="18">
        <v>0</v>
      </c>
      <c r="G37" s="18">
        <v>5677212.3700000001</v>
      </c>
      <c r="H37" s="18">
        <f>I37+J37</f>
        <v>5677212.3700000001</v>
      </c>
      <c r="I37" s="18">
        <v>0</v>
      </c>
      <c r="J37" s="18">
        <v>5677212.3700000001</v>
      </c>
      <c r="K37" s="101">
        <f>L37+M37</f>
        <v>5677212.3700000001</v>
      </c>
      <c r="L37" s="18">
        <v>0</v>
      </c>
      <c r="M37" s="18">
        <v>5677212.3700000001</v>
      </c>
      <c r="N37" s="16">
        <f>H37/E37*100</f>
        <v>100</v>
      </c>
    </row>
    <row r="38" spans="1:14" ht="63.75" x14ac:dyDescent="0.2">
      <c r="A38" s="17" t="s">
        <v>162</v>
      </c>
      <c r="B38" s="18">
        <f>D38+C38</f>
        <v>1168287.6299999999</v>
      </c>
      <c r="C38" s="18">
        <v>0</v>
      </c>
      <c r="D38" s="18">
        <v>1168287.6299999999</v>
      </c>
      <c r="E38" s="18">
        <f>G38+F38</f>
        <v>1168287.6299999999</v>
      </c>
      <c r="F38" s="18">
        <v>0</v>
      </c>
      <c r="G38" s="18">
        <v>1168287.6299999999</v>
      </c>
      <c r="H38" s="18">
        <f>J38+I38</f>
        <v>1168287.6299999999</v>
      </c>
      <c r="I38" s="18">
        <v>0</v>
      </c>
      <c r="J38" s="18">
        <v>1168287.6299999999</v>
      </c>
      <c r="K38" s="101">
        <f>M38+L38</f>
        <v>1168287.6299999999</v>
      </c>
      <c r="L38" s="18">
        <v>0</v>
      </c>
      <c r="M38" s="18">
        <v>1168287.6299999999</v>
      </c>
      <c r="N38" s="16">
        <f t="shared" ref="N38:N40" si="13">H38/E38*100</f>
        <v>100</v>
      </c>
    </row>
    <row r="39" spans="1:14" ht="153" x14ac:dyDescent="0.2">
      <c r="A39" s="17" t="s">
        <v>163</v>
      </c>
      <c r="B39" s="18">
        <f>C39+D39</f>
        <v>82043</v>
      </c>
      <c r="C39" s="18">
        <v>0</v>
      </c>
      <c r="D39" s="18">
        <v>82043</v>
      </c>
      <c r="E39" s="18">
        <f>F39+G39</f>
        <v>82043</v>
      </c>
      <c r="F39" s="18">
        <v>0</v>
      </c>
      <c r="G39" s="18">
        <v>82043</v>
      </c>
      <c r="H39" s="18">
        <f>I39+J39</f>
        <v>82043</v>
      </c>
      <c r="I39" s="18">
        <v>0</v>
      </c>
      <c r="J39" s="18">
        <v>82043</v>
      </c>
      <c r="K39" s="101">
        <f>L39+M39</f>
        <v>82043</v>
      </c>
      <c r="L39" s="18">
        <v>0</v>
      </c>
      <c r="M39" s="18">
        <v>82043</v>
      </c>
      <c r="N39" s="16">
        <f t="shared" si="13"/>
        <v>100</v>
      </c>
    </row>
    <row r="40" spans="1:14" ht="51" x14ac:dyDescent="0.2">
      <c r="A40" s="17" t="s">
        <v>164</v>
      </c>
      <c r="B40" s="18">
        <f>C40+D40</f>
        <v>304000</v>
      </c>
      <c r="C40" s="18">
        <v>0</v>
      </c>
      <c r="D40" s="18">
        <v>304000</v>
      </c>
      <c r="E40" s="18">
        <f>F40+G40</f>
        <v>304000</v>
      </c>
      <c r="F40" s="18">
        <v>0</v>
      </c>
      <c r="G40" s="18">
        <v>304000</v>
      </c>
      <c r="H40" s="18">
        <f>I40+J40</f>
        <v>304000</v>
      </c>
      <c r="I40" s="18">
        <v>0</v>
      </c>
      <c r="J40" s="16">
        <v>304000</v>
      </c>
      <c r="K40" s="101">
        <f t="shared" ref="K40" si="14">L40+M40</f>
        <v>304000</v>
      </c>
      <c r="L40" s="16">
        <v>0</v>
      </c>
      <c r="M40" s="16">
        <v>304000</v>
      </c>
      <c r="N40" s="16">
        <f t="shared" si="13"/>
        <v>100</v>
      </c>
    </row>
    <row r="41" spans="1:14" x14ac:dyDescent="0.2">
      <c r="A41" s="144" t="s">
        <v>137</v>
      </c>
      <c r="B41" s="145"/>
      <c r="C41" s="145"/>
      <c r="D41" s="145"/>
      <c r="E41" s="145"/>
      <c r="F41" s="145"/>
      <c r="G41" s="145"/>
      <c r="H41" s="145"/>
      <c r="I41" s="145"/>
      <c r="J41" s="145"/>
      <c r="K41" s="145"/>
      <c r="L41" s="145"/>
      <c r="M41" s="145"/>
      <c r="N41" s="146"/>
    </row>
    <row r="42" spans="1:14" x14ac:dyDescent="0.2">
      <c r="A42" s="15" t="s">
        <v>6</v>
      </c>
      <c r="B42" s="16">
        <f>D42+C42</f>
        <v>4503096</v>
      </c>
      <c r="C42" s="16">
        <f>C44+C45+C46+C47+C48+C49</f>
        <v>340191</v>
      </c>
      <c r="D42" s="16">
        <f>D44+D46+D45+D47+D48+D49</f>
        <v>4162905</v>
      </c>
      <c r="E42" s="16">
        <f>F42+G42</f>
        <v>3524216.17</v>
      </c>
      <c r="F42" s="16">
        <f>F44+F45+F46+F47+F48+F49</f>
        <v>340191</v>
      </c>
      <c r="G42" s="16">
        <f>G44+G45+G46+G47+G48+G49</f>
        <v>3184025.17</v>
      </c>
      <c r="H42" s="16">
        <f>I42+J42</f>
        <v>3524207.32</v>
      </c>
      <c r="I42" s="16">
        <f>I44+I45+I46+I47+I48+I49</f>
        <v>340191</v>
      </c>
      <c r="J42" s="16">
        <f>J44+J45+J46+J47+J48+J49</f>
        <v>3184016.32</v>
      </c>
      <c r="K42" s="101">
        <f>L42+M42</f>
        <v>3487207.32</v>
      </c>
      <c r="L42" s="16">
        <f>L44+L45+L46+L47+L48+L49</f>
        <v>340191</v>
      </c>
      <c r="M42" s="16">
        <f>M44+M45+M46+M47+M48+M49</f>
        <v>3147016.32</v>
      </c>
      <c r="N42" s="16">
        <f>H42/E42*100</f>
        <v>99.999748880330458</v>
      </c>
    </row>
    <row r="43" spans="1:14" x14ac:dyDescent="0.2">
      <c r="A43" s="15" t="s">
        <v>8</v>
      </c>
      <c r="B43" s="16"/>
      <c r="C43" s="16"/>
      <c r="D43" s="16"/>
      <c r="E43" s="16"/>
      <c r="F43" s="16"/>
      <c r="G43" s="16"/>
      <c r="H43" s="16"/>
      <c r="I43" s="16"/>
      <c r="J43" s="16"/>
      <c r="K43" s="101"/>
      <c r="L43" s="16"/>
      <c r="M43" s="16"/>
      <c r="N43" s="16"/>
    </row>
    <row r="44" spans="1:14" ht="38.25" x14ac:dyDescent="0.2">
      <c r="A44" s="17" t="s">
        <v>165</v>
      </c>
      <c r="B44" s="18">
        <f>C44+D44</f>
        <v>37000</v>
      </c>
      <c r="C44" s="18">
        <v>0</v>
      </c>
      <c r="D44" s="18">
        <v>37000</v>
      </c>
      <c r="E44" s="18">
        <f>F44+G44</f>
        <v>37000</v>
      </c>
      <c r="F44" s="18">
        <v>0</v>
      </c>
      <c r="G44" s="18">
        <v>37000</v>
      </c>
      <c r="H44" s="18">
        <f>I44+J44</f>
        <v>37000</v>
      </c>
      <c r="I44" s="18">
        <v>0</v>
      </c>
      <c r="J44" s="16">
        <v>37000</v>
      </c>
      <c r="K44" s="101">
        <f>L44+M44</f>
        <v>0</v>
      </c>
      <c r="L44" s="16">
        <v>0</v>
      </c>
      <c r="M44" s="16">
        <v>0</v>
      </c>
      <c r="N44" s="16">
        <f t="shared" ref="N44:N49" si="15">H44/E44*100</f>
        <v>100</v>
      </c>
    </row>
    <row r="45" spans="1:14" ht="63.75" x14ac:dyDescent="0.2">
      <c r="A45" s="17" t="s">
        <v>166</v>
      </c>
      <c r="B45" s="18">
        <f>D45+C45</f>
        <v>3354483</v>
      </c>
      <c r="C45" s="18">
        <v>0</v>
      </c>
      <c r="D45" s="18">
        <v>3354483</v>
      </c>
      <c r="E45" s="18">
        <v>2375603.17</v>
      </c>
      <c r="F45" s="18">
        <v>0</v>
      </c>
      <c r="G45" s="18">
        <v>2375603.17</v>
      </c>
      <c r="H45" s="18">
        <v>2375603.17</v>
      </c>
      <c r="I45" s="18">
        <v>0</v>
      </c>
      <c r="J45" s="18">
        <v>2375603.17</v>
      </c>
      <c r="K45" s="101">
        <v>2375603.17</v>
      </c>
      <c r="L45" s="18">
        <v>0</v>
      </c>
      <c r="M45" s="18">
        <v>2375603.17</v>
      </c>
      <c r="N45" s="16">
        <f t="shared" si="15"/>
        <v>100</v>
      </c>
    </row>
    <row r="46" spans="1:14" ht="25.5" x14ac:dyDescent="0.2">
      <c r="A46" s="17" t="s">
        <v>167</v>
      </c>
      <c r="B46" s="18">
        <f>C46+D46</f>
        <v>49645</v>
      </c>
      <c r="C46" s="18">
        <v>0</v>
      </c>
      <c r="D46" s="18">
        <v>49645</v>
      </c>
      <c r="E46" s="18">
        <f>F46+G46</f>
        <v>49645</v>
      </c>
      <c r="F46" s="18">
        <v>0</v>
      </c>
      <c r="G46" s="18">
        <v>49645</v>
      </c>
      <c r="H46" s="18">
        <f>J46+I46</f>
        <v>49636.15</v>
      </c>
      <c r="I46" s="18">
        <v>0</v>
      </c>
      <c r="J46" s="16">
        <v>49636.15</v>
      </c>
      <c r="K46" s="101">
        <f>M46+L46</f>
        <v>49636.15</v>
      </c>
      <c r="L46" s="16">
        <v>0</v>
      </c>
      <c r="M46" s="16">
        <v>49636.15</v>
      </c>
      <c r="N46" s="16">
        <f t="shared" si="15"/>
        <v>99.982173431362682</v>
      </c>
    </row>
    <row r="47" spans="1:14" ht="76.5" x14ac:dyDescent="0.2">
      <c r="A47" s="17" t="s">
        <v>168</v>
      </c>
      <c r="B47" s="18">
        <f>C47+D47</f>
        <v>703872</v>
      </c>
      <c r="C47" s="18">
        <v>0</v>
      </c>
      <c r="D47" s="18">
        <v>703872</v>
      </c>
      <c r="E47" s="18">
        <f>F47+G47</f>
        <v>703872</v>
      </c>
      <c r="F47" s="18">
        <v>0</v>
      </c>
      <c r="G47" s="18">
        <v>703872</v>
      </c>
      <c r="H47" s="18">
        <f>I47+J47</f>
        <v>703872</v>
      </c>
      <c r="I47" s="18">
        <v>0</v>
      </c>
      <c r="J47" s="18">
        <v>703872</v>
      </c>
      <c r="K47" s="101">
        <f>L47+M47</f>
        <v>703872</v>
      </c>
      <c r="L47" s="18">
        <v>0</v>
      </c>
      <c r="M47" s="18">
        <v>703872</v>
      </c>
      <c r="N47" s="16">
        <f t="shared" si="15"/>
        <v>100</v>
      </c>
    </row>
    <row r="48" spans="1:14" ht="38.25" x14ac:dyDescent="0.2">
      <c r="A48" s="17" t="s">
        <v>169</v>
      </c>
      <c r="B48" s="18">
        <f>C48+D48</f>
        <v>17905</v>
      </c>
      <c r="C48" s="18">
        <v>0</v>
      </c>
      <c r="D48" s="18">
        <v>17905</v>
      </c>
      <c r="E48" s="18">
        <f>F48+G48</f>
        <v>17905</v>
      </c>
      <c r="F48" s="18">
        <v>0</v>
      </c>
      <c r="G48" s="18">
        <v>17905</v>
      </c>
      <c r="H48" s="18">
        <f>I48+J48</f>
        <v>17905</v>
      </c>
      <c r="I48" s="18">
        <v>0</v>
      </c>
      <c r="J48" s="18">
        <v>17905</v>
      </c>
      <c r="K48" s="101">
        <f>L48+M48</f>
        <v>17905</v>
      </c>
      <c r="L48" s="18">
        <v>0</v>
      </c>
      <c r="M48" s="18">
        <v>17905</v>
      </c>
      <c r="N48" s="16">
        <f t="shared" si="15"/>
        <v>100</v>
      </c>
    </row>
    <row r="49" spans="1:14" ht="25.5" x14ac:dyDescent="0.2">
      <c r="A49" s="17" t="s">
        <v>170</v>
      </c>
      <c r="B49" s="18">
        <f>C49+D49</f>
        <v>340191</v>
      </c>
      <c r="C49" s="18">
        <v>340191</v>
      </c>
      <c r="D49" s="18">
        <v>0</v>
      </c>
      <c r="E49" s="18">
        <f>F49+G49</f>
        <v>340191</v>
      </c>
      <c r="F49" s="18">
        <v>340191</v>
      </c>
      <c r="G49" s="18">
        <v>0</v>
      </c>
      <c r="H49" s="18">
        <f>I49+J49</f>
        <v>340191</v>
      </c>
      <c r="I49" s="18">
        <v>340191</v>
      </c>
      <c r="J49" s="16">
        <v>0</v>
      </c>
      <c r="K49" s="101">
        <f>L49+M49</f>
        <v>340191</v>
      </c>
      <c r="L49" s="16">
        <v>340191</v>
      </c>
      <c r="M49" s="16">
        <v>0</v>
      </c>
      <c r="N49" s="16">
        <f t="shared" si="15"/>
        <v>100</v>
      </c>
    </row>
    <row r="50" spans="1:14" x14ac:dyDescent="0.2">
      <c r="A50" s="144" t="s">
        <v>139</v>
      </c>
      <c r="B50" s="145"/>
      <c r="C50" s="145"/>
      <c r="D50" s="145"/>
      <c r="E50" s="145"/>
      <c r="F50" s="145"/>
      <c r="G50" s="145"/>
      <c r="H50" s="145"/>
      <c r="I50" s="145"/>
      <c r="J50" s="145"/>
      <c r="K50" s="145"/>
      <c r="L50" s="145"/>
      <c r="M50" s="145"/>
      <c r="N50" s="146"/>
    </row>
    <row r="51" spans="1:14" x14ac:dyDescent="0.2">
      <c r="A51" s="15" t="s">
        <v>6</v>
      </c>
      <c r="B51" s="28">
        <f>D51+C51</f>
        <v>800</v>
      </c>
      <c r="C51" s="28">
        <f>C53</f>
        <v>0</v>
      </c>
      <c r="D51" s="28">
        <f>D53</f>
        <v>800</v>
      </c>
      <c r="E51" s="28">
        <f>F51+G51</f>
        <v>800</v>
      </c>
      <c r="F51" s="28">
        <f>F53</f>
        <v>0</v>
      </c>
      <c r="G51" s="28">
        <f>G53</f>
        <v>800</v>
      </c>
      <c r="H51" s="28">
        <f>I51+J51</f>
        <v>800</v>
      </c>
      <c r="I51" s="28">
        <f>I53</f>
        <v>0</v>
      </c>
      <c r="J51" s="28">
        <f>J53</f>
        <v>800</v>
      </c>
      <c r="K51" s="102">
        <f>L51+M51</f>
        <v>800</v>
      </c>
      <c r="L51" s="28">
        <f>L53</f>
        <v>0</v>
      </c>
      <c r="M51" s="28">
        <f>M53</f>
        <v>800</v>
      </c>
      <c r="N51" s="28">
        <f>H51/E51*100</f>
        <v>100</v>
      </c>
    </row>
    <row r="52" spans="1:14" x14ac:dyDescent="0.2">
      <c r="A52" s="15" t="s">
        <v>8</v>
      </c>
      <c r="B52" s="28"/>
      <c r="C52" s="28"/>
      <c r="D52" s="28"/>
      <c r="E52" s="28"/>
      <c r="F52" s="28"/>
      <c r="G52" s="28"/>
      <c r="H52" s="28"/>
      <c r="I52" s="28"/>
      <c r="J52" s="28"/>
      <c r="K52" s="102"/>
      <c r="L52" s="28"/>
      <c r="M52" s="28"/>
      <c r="N52" s="28"/>
    </row>
    <row r="53" spans="1:14" ht="25.5" x14ac:dyDescent="0.2">
      <c r="A53" s="17" t="s">
        <v>138</v>
      </c>
      <c r="B53" s="28">
        <f>D53+C53</f>
        <v>800</v>
      </c>
      <c r="C53" s="28">
        <v>0</v>
      </c>
      <c r="D53" s="28">
        <v>800</v>
      </c>
      <c r="E53" s="28">
        <f>G53+F53</f>
        <v>800</v>
      </c>
      <c r="F53" s="28">
        <v>0</v>
      </c>
      <c r="G53" s="28">
        <v>800</v>
      </c>
      <c r="H53" s="28">
        <f>J53+I53</f>
        <v>800</v>
      </c>
      <c r="I53" s="28">
        <v>0</v>
      </c>
      <c r="J53" s="28">
        <v>800</v>
      </c>
      <c r="K53" s="102">
        <f>M53+L53</f>
        <v>800</v>
      </c>
      <c r="L53" s="28">
        <v>0</v>
      </c>
      <c r="M53" s="28">
        <v>800</v>
      </c>
      <c r="N53" s="28">
        <f>H53/E53*100</f>
        <v>100</v>
      </c>
    </row>
    <row r="54" spans="1:14" x14ac:dyDescent="0.2">
      <c r="A54" s="144" t="s">
        <v>148</v>
      </c>
      <c r="B54" s="145"/>
      <c r="C54" s="145"/>
      <c r="D54" s="145"/>
      <c r="E54" s="145"/>
      <c r="F54" s="145"/>
      <c r="G54" s="145"/>
      <c r="H54" s="145"/>
      <c r="I54" s="145"/>
      <c r="J54" s="145"/>
      <c r="K54" s="145"/>
      <c r="L54" s="145"/>
      <c r="M54" s="145"/>
      <c r="N54" s="146"/>
    </row>
    <row r="55" spans="1:14" ht="76.5" x14ac:dyDescent="0.2">
      <c r="A55" s="15" t="s">
        <v>140</v>
      </c>
      <c r="B55" s="21">
        <f>SUM(B56:B62)</f>
        <v>86917483.320000008</v>
      </c>
      <c r="C55" s="21">
        <f t="shared" ref="C55:M55" si="16">SUM(C56:C62)</f>
        <v>86917483.320000008</v>
      </c>
      <c r="D55" s="21">
        <f t="shared" si="16"/>
        <v>0</v>
      </c>
      <c r="E55" s="21">
        <f t="shared" si="16"/>
        <v>86917483.320000008</v>
      </c>
      <c r="F55" s="21">
        <f t="shared" si="16"/>
        <v>86917483.320000008</v>
      </c>
      <c r="G55" s="21">
        <f t="shared" si="16"/>
        <v>0</v>
      </c>
      <c r="H55" s="21">
        <f t="shared" si="16"/>
        <v>85636489.159999996</v>
      </c>
      <c r="I55" s="21">
        <f t="shared" si="16"/>
        <v>85636489.159999996</v>
      </c>
      <c r="J55" s="21">
        <f t="shared" si="16"/>
        <v>0</v>
      </c>
      <c r="K55" s="103">
        <f t="shared" si="16"/>
        <v>85636489.159999996</v>
      </c>
      <c r="L55" s="21">
        <f t="shared" si="16"/>
        <v>85636489.159999996</v>
      </c>
      <c r="M55" s="21">
        <f t="shared" si="16"/>
        <v>0</v>
      </c>
      <c r="N55" s="22">
        <f>H55/E55</f>
        <v>0.98526195063329391</v>
      </c>
    </row>
    <row r="56" spans="1:14" ht="114.75" x14ac:dyDescent="0.2">
      <c r="A56" s="23" t="s">
        <v>141</v>
      </c>
      <c r="B56" s="24">
        <v>126938</v>
      </c>
      <c r="C56" s="24">
        <v>126938</v>
      </c>
      <c r="D56" s="15"/>
      <c r="E56" s="25">
        <v>126938</v>
      </c>
      <c r="F56" s="25">
        <v>126938</v>
      </c>
      <c r="G56" s="15"/>
      <c r="H56" s="25">
        <v>126938</v>
      </c>
      <c r="I56" s="25">
        <v>126938</v>
      </c>
      <c r="J56" s="15"/>
      <c r="K56" s="104">
        <v>126938</v>
      </c>
      <c r="L56" s="25">
        <v>126938</v>
      </c>
      <c r="M56" s="15"/>
      <c r="N56" s="22">
        <f>H56/E56</f>
        <v>1</v>
      </c>
    </row>
    <row r="57" spans="1:14" ht="89.25" x14ac:dyDescent="0.2">
      <c r="A57" s="23" t="s">
        <v>142</v>
      </c>
      <c r="B57" s="24">
        <v>0</v>
      </c>
      <c r="C57" s="24">
        <v>0</v>
      </c>
      <c r="D57" s="15"/>
      <c r="E57" s="25">
        <v>0</v>
      </c>
      <c r="F57" s="25">
        <v>0</v>
      </c>
      <c r="G57" s="15"/>
      <c r="H57" s="25">
        <v>0</v>
      </c>
      <c r="I57" s="25">
        <v>0</v>
      </c>
      <c r="J57" s="15"/>
      <c r="K57" s="104">
        <v>0</v>
      </c>
      <c r="L57" s="25">
        <v>0</v>
      </c>
      <c r="M57" s="15"/>
      <c r="N57" s="15">
        <v>0</v>
      </c>
    </row>
    <row r="58" spans="1:14" ht="127.5" x14ac:dyDescent="0.2">
      <c r="A58" s="23" t="s">
        <v>143</v>
      </c>
      <c r="B58" s="17">
        <v>15698144.82</v>
      </c>
      <c r="C58" s="17">
        <v>15698144.82</v>
      </c>
      <c r="D58" s="17"/>
      <c r="E58" s="17">
        <v>15698144.82</v>
      </c>
      <c r="F58" s="17">
        <v>15698144.82</v>
      </c>
      <c r="G58" s="17"/>
      <c r="H58" s="17">
        <v>15685811.48</v>
      </c>
      <c r="I58" s="17">
        <v>15685811.48</v>
      </c>
      <c r="J58" s="17"/>
      <c r="K58" s="105">
        <v>15685811.48</v>
      </c>
      <c r="L58" s="17">
        <v>15685811.48</v>
      </c>
      <c r="M58" s="17"/>
      <c r="N58" s="22">
        <f>H58/E58</f>
        <v>0.99921434410617194</v>
      </c>
    </row>
    <row r="59" spans="1:14" ht="191.25" x14ac:dyDescent="0.2">
      <c r="A59" s="23" t="s">
        <v>144</v>
      </c>
      <c r="B59" s="17">
        <v>770400</v>
      </c>
      <c r="C59" s="17">
        <v>770400</v>
      </c>
      <c r="D59" s="17"/>
      <c r="E59" s="17">
        <v>770400</v>
      </c>
      <c r="F59" s="17">
        <v>770400</v>
      </c>
      <c r="G59" s="17"/>
      <c r="H59" s="17">
        <v>770400</v>
      </c>
      <c r="I59" s="17">
        <v>770400</v>
      </c>
      <c r="J59" s="17"/>
      <c r="K59" s="105">
        <v>770400</v>
      </c>
      <c r="L59" s="17">
        <v>770400</v>
      </c>
      <c r="M59" s="17"/>
      <c r="N59" s="22">
        <f t="shared" ref="N59:N62" si="17">H59/E59</f>
        <v>1</v>
      </c>
    </row>
    <row r="60" spans="1:14" ht="51" x14ac:dyDescent="0.2">
      <c r="A60" s="23" t="s">
        <v>145</v>
      </c>
      <c r="B60" s="24">
        <v>58098195.890000001</v>
      </c>
      <c r="C60" s="24">
        <v>58098195.890000001</v>
      </c>
      <c r="D60" s="15"/>
      <c r="E60" s="25">
        <v>58098195.890000001</v>
      </c>
      <c r="F60" s="25">
        <v>58098195.890000001</v>
      </c>
      <c r="G60" s="15"/>
      <c r="H60" s="25">
        <v>57751040.039999999</v>
      </c>
      <c r="I60" s="25">
        <v>57751040.039999999</v>
      </c>
      <c r="J60" s="15"/>
      <c r="K60" s="104">
        <v>57751040.039999999</v>
      </c>
      <c r="L60" s="25">
        <v>57751040.039999999</v>
      </c>
      <c r="M60" s="15"/>
      <c r="N60" s="15">
        <f t="shared" si="17"/>
        <v>0.99402467073749956</v>
      </c>
    </row>
    <row r="61" spans="1:14" ht="102" x14ac:dyDescent="0.2">
      <c r="A61" s="23" t="s">
        <v>146</v>
      </c>
      <c r="B61" s="20">
        <v>11990704.609999999</v>
      </c>
      <c r="C61" s="20">
        <v>11990704.609999999</v>
      </c>
      <c r="D61" s="20"/>
      <c r="E61" s="20">
        <v>11990704.609999999</v>
      </c>
      <c r="F61" s="20">
        <v>11990704.609999999</v>
      </c>
      <c r="G61" s="20"/>
      <c r="H61" s="20">
        <v>11250499.640000001</v>
      </c>
      <c r="I61" s="20">
        <v>11250499.640000001</v>
      </c>
      <c r="J61" s="20"/>
      <c r="K61" s="106">
        <v>11250499.640000001</v>
      </c>
      <c r="L61" s="20">
        <v>11250499.640000001</v>
      </c>
      <c r="M61" s="20"/>
      <c r="N61" s="15">
        <f t="shared" si="17"/>
        <v>0.9382684342517551</v>
      </c>
    </row>
    <row r="62" spans="1:14" ht="63.75" x14ac:dyDescent="0.2">
      <c r="A62" s="23" t="s">
        <v>147</v>
      </c>
      <c r="B62" s="20">
        <v>233100</v>
      </c>
      <c r="C62" s="20">
        <v>233100</v>
      </c>
      <c r="D62" s="20"/>
      <c r="E62" s="20">
        <v>233100</v>
      </c>
      <c r="F62" s="20">
        <v>233100</v>
      </c>
      <c r="G62" s="20"/>
      <c r="H62" s="20">
        <v>51800</v>
      </c>
      <c r="I62" s="20">
        <v>51800</v>
      </c>
      <c r="J62" s="20"/>
      <c r="K62" s="106">
        <v>51800</v>
      </c>
      <c r="L62" s="20">
        <v>51800</v>
      </c>
      <c r="M62" s="20"/>
      <c r="N62" s="15">
        <f t="shared" si="17"/>
        <v>0.22222222222222221</v>
      </c>
    </row>
    <row r="63" spans="1:14" x14ac:dyDescent="0.2">
      <c r="A63" s="138" t="s">
        <v>150</v>
      </c>
      <c r="B63" s="139"/>
      <c r="C63" s="139"/>
      <c r="D63" s="139"/>
      <c r="E63" s="139"/>
      <c r="F63" s="139"/>
      <c r="G63" s="139"/>
      <c r="H63" s="139"/>
      <c r="I63" s="139"/>
      <c r="J63" s="139"/>
      <c r="K63" s="139"/>
      <c r="L63" s="139"/>
      <c r="M63" s="139"/>
      <c r="N63" s="140"/>
    </row>
    <row r="64" spans="1:14" ht="38.25" x14ac:dyDescent="0.2">
      <c r="A64" s="23" t="s">
        <v>151</v>
      </c>
      <c r="B64" s="20">
        <v>433</v>
      </c>
      <c r="C64" s="20">
        <v>433</v>
      </c>
      <c r="D64" s="20">
        <v>0</v>
      </c>
      <c r="E64" s="20">
        <v>433</v>
      </c>
      <c r="F64" s="20">
        <v>433</v>
      </c>
      <c r="G64" s="20">
        <v>0</v>
      </c>
      <c r="H64" s="20">
        <v>433</v>
      </c>
      <c r="I64" s="20">
        <v>433</v>
      </c>
      <c r="J64" s="20">
        <v>0</v>
      </c>
      <c r="K64" s="106">
        <v>433</v>
      </c>
      <c r="L64" s="20">
        <v>433</v>
      </c>
      <c r="M64" s="20">
        <v>0</v>
      </c>
      <c r="N64" s="20">
        <v>100</v>
      </c>
    </row>
    <row r="65" spans="1:14" ht="39.75" customHeight="1" x14ac:dyDescent="0.2">
      <c r="A65" s="29" t="s">
        <v>150</v>
      </c>
      <c r="B65" s="20">
        <v>433</v>
      </c>
      <c r="C65" s="20">
        <v>433</v>
      </c>
      <c r="D65" s="20">
        <v>0</v>
      </c>
      <c r="E65" s="20">
        <v>433</v>
      </c>
      <c r="F65" s="20">
        <v>433</v>
      </c>
      <c r="G65" s="20">
        <v>0</v>
      </c>
      <c r="H65" s="20">
        <v>433</v>
      </c>
      <c r="I65" s="20">
        <v>433</v>
      </c>
      <c r="J65" s="20">
        <v>0</v>
      </c>
      <c r="K65" s="106">
        <v>433</v>
      </c>
      <c r="L65" s="20">
        <v>433</v>
      </c>
      <c r="M65" s="20">
        <v>0</v>
      </c>
      <c r="N65" s="20">
        <v>100</v>
      </c>
    </row>
    <row r="66" spans="1:14" ht="12.75" customHeight="1" x14ac:dyDescent="0.2">
      <c r="A66" s="141" t="s">
        <v>154</v>
      </c>
      <c r="B66" s="142"/>
      <c r="C66" s="142"/>
      <c r="D66" s="142"/>
      <c r="E66" s="142"/>
      <c r="F66" s="142"/>
      <c r="G66" s="142"/>
      <c r="H66" s="142"/>
      <c r="I66" s="142"/>
      <c r="J66" s="142"/>
      <c r="K66" s="142"/>
      <c r="L66" s="142"/>
      <c r="M66" s="142"/>
      <c r="N66" s="143"/>
    </row>
    <row r="67" spans="1:14" ht="51" x14ac:dyDescent="0.2">
      <c r="A67" s="23" t="s">
        <v>152</v>
      </c>
      <c r="B67" s="20">
        <v>2547.7629999999999</v>
      </c>
      <c r="C67" s="20">
        <v>2547.7629999999999</v>
      </c>
      <c r="D67" s="20">
        <v>0</v>
      </c>
      <c r="E67" s="20">
        <v>2547.7629999999999</v>
      </c>
      <c r="F67" s="20">
        <v>2547.7629999999999</v>
      </c>
      <c r="G67" s="20">
        <v>0</v>
      </c>
      <c r="H67" s="20">
        <v>2535.134</v>
      </c>
      <c r="I67" s="20">
        <v>2535.134</v>
      </c>
      <c r="J67" s="20">
        <v>0</v>
      </c>
      <c r="K67" s="106">
        <v>2535.134</v>
      </c>
      <c r="L67" s="20">
        <v>2535.134</v>
      </c>
      <c r="M67" s="20">
        <v>0</v>
      </c>
      <c r="N67" s="30">
        <v>0.98</v>
      </c>
    </row>
    <row r="68" spans="1:14" ht="38.25" x14ac:dyDescent="0.2">
      <c r="A68" s="29" t="s">
        <v>153</v>
      </c>
      <c r="B68" s="20">
        <v>2547.7629999999999</v>
      </c>
      <c r="C68" s="20">
        <v>2547.7629999999999</v>
      </c>
      <c r="D68" s="20">
        <v>0</v>
      </c>
      <c r="E68" s="20">
        <v>2547.7629999999999</v>
      </c>
      <c r="F68" s="20">
        <v>2547.7629999999999</v>
      </c>
      <c r="G68" s="20">
        <v>0</v>
      </c>
      <c r="H68" s="20">
        <v>2535.134</v>
      </c>
      <c r="I68" s="20">
        <v>2535.134</v>
      </c>
      <c r="J68" s="20">
        <v>0</v>
      </c>
      <c r="K68" s="106">
        <v>2535.134</v>
      </c>
      <c r="L68" s="20">
        <v>2535.134</v>
      </c>
      <c r="M68" s="20">
        <v>0</v>
      </c>
      <c r="N68" s="30">
        <v>0.98</v>
      </c>
    </row>
  </sheetData>
  <mergeCells count="24">
    <mergeCell ref="A63:N63"/>
    <mergeCell ref="A66:N66"/>
    <mergeCell ref="A50:N50"/>
    <mergeCell ref="A54:N54"/>
    <mergeCell ref="A9:N9"/>
    <mergeCell ref="A21:N21"/>
    <mergeCell ref="A30:N30"/>
    <mergeCell ref="A34:N34"/>
    <mergeCell ref="A41:N41"/>
    <mergeCell ref="A1:N3"/>
    <mergeCell ref="H6:H7"/>
    <mergeCell ref="I6:J6"/>
    <mergeCell ref="K6:K7"/>
    <mergeCell ref="L6:M6"/>
    <mergeCell ref="A5:A7"/>
    <mergeCell ref="B5:D5"/>
    <mergeCell ref="E5:G5"/>
    <mergeCell ref="H5:J5"/>
    <mergeCell ref="K5:M5"/>
    <mergeCell ref="N5:N7"/>
    <mergeCell ref="B6:B7"/>
    <mergeCell ref="C6:D6"/>
    <mergeCell ref="E6:E7"/>
    <mergeCell ref="F6:G6"/>
  </mergeCells>
  <pageMargins left="0.7" right="0.7" top="0.75" bottom="0.75" header="0.3" footer="0.3"/>
  <pageSetup paperSize="9" scale="5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207"/>
  <sheetViews>
    <sheetView zoomScaleNormal="100" zoomScaleSheetLayoutView="85" workbookViewId="0">
      <selection activeCell="A2" sqref="A2:K2"/>
    </sheetView>
  </sheetViews>
  <sheetFormatPr defaultRowHeight="11.25" x14ac:dyDescent="0.2"/>
  <cols>
    <col min="1" max="1" width="6.28515625" style="97" customWidth="1"/>
    <col min="2" max="2" width="29.28515625" style="97" customWidth="1"/>
    <col min="3" max="3" width="15.7109375" style="97" customWidth="1"/>
    <col min="4" max="4" width="13.28515625" style="97" customWidth="1"/>
    <col min="5" max="5" width="11" style="97" customWidth="1"/>
    <col min="6" max="6" width="10.7109375" style="97" customWidth="1"/>
    <col min="7" max="7" width="11.28515625" style="97" bestFit="1" customWidth="1"/>
    <col min="8" max="8" width="9.140625" style="97"/>
    <col min="9" max="9" width="10.85546875" style="97" customWidth="1"/>
    <col min="10" max="10" width="9.140625" style="97"/>
    <col min="11" max="11" width="11.140625" style="97" bestFit="1" customWidth="1"/>
    <col min="12" max="16" width="9.140625" style="92"/>
    <col min="17" max="16384" width="9.140625" style="5"/>
  </cols>
  <sheetData>
    <row r="1" spans="1:16" s="2" customFormat="1" x14ac:dyDescent="0.2">
      <c r="A1" s="95"/>
      <c r="B1" s="95"/>
      <c r="C1" s="95"/>
      <c r="D1" s="95"/>
      <c r="E1" s="95"/>
      <c r="F1" s="95"/>
      <c r="G1" s="95"/>
      <c r="H1" s="95"/>
      <c r="I1" s="95"/>
      <c r="J1" s="95"/>
      <c r="K1" s="95"/>
      <c r="L1" s="90"/>
      <c r="M1" s="90"/>
      <c r="N1" s="90"/>
      <c r="O1" s="90"/>
      <c r="P1" s="90"/>
    </row>
    <row r="2" spans="1:16" s="2" customFormat="1" ht="54" customHeight="1" x14ac:dyDescent="0.2">
      <c r="A2" s="148" t="s">
        <v>364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91"/>
      <c r="M2" s="91"/>
      <c r="N2" s="90"/>
      <c r="O2" s="90"/>
      <c r="P2" s="90"/>
    </row>
    <row r="3" spans="1:16" s="2" customFormat="1" ht="14.25" customHeight="1" x14ac:dyDescent="0.2">
      <c r="A3" s="81"/>
      <c r="B3" s="81"/>
      <c r="C3" s="81"/>
      <c r="D3" s="81"/>
      <c r="E3" s="81"/>
      <c r="F3" s="81"/>
      <c r="G3" s="81"/>
      <c r="H3" s="81"/>
      <c r="I3" s="81"/>
      <c r="J3" s="81"/>
      <c r="K3" s="81"/>
      <c r="L3" s="91"/>
      <c r="M3" s="91"/>
      <c r="N3" s="90"/>
      <c r="O3" s="90"/>
      <c r="P3" s="90"/>
    </row>
    <row r="4" spans="1:16" ht="33" customHeight="1" x14ac:dyDescent="0.2">
      <c r="A4" s="147" t="s">
        <v>10</v>
      </c>
      <c r="B4" s="147" t="s">
        <v>11</v>
      </c>
      <c r="C4" s="147" t="s">
        <v>12</v>
      </c>
      <c r="D4" s="147" t="s">
        <v>13</v>
      </c>
      <c r="E4" s="147" t="s">
        <v>14</v>
      </c>
      <c r="F4" s="147" t="s">
        <v>15</v>
      </c>
      <c r="G4" s="147" t="s">
        <v>16</v>
      </c>
      <c r="H4" s="147" t="s">
        <v>17</v>
      </c>
      <c r="I4" s="147" t="s">
        <v>18</v>
      </c>
      <c r="J4" s="147"/>
      <c r="K4" s="147"/>
    </row>
    <row r="5" spans="1:16" ht="48" customHeight="1" x14ac:dyDescent="0.2">
      <c r="A5" s="147"/>
      <c r="B5" s="147"/>
      <c r="C5" s="147"/>
      <c r="D5" s="147"/>
      <c r="E5" s="147"/>
      <c r="F5" s="147"/>
      <c r="G5" s="147"/>
      <c r="H5" s="147"/>
      <c r="I5" s="147" t="s">
        <v>19</v>
      </c>
      <c r="J5" s="147" t="s">
        <v>20</v>
      </c>
      <c r="K5" s="147" t="s">
        <v>21</v>
      </c>
    </row>
    <row r="6" spans="1:16" x14ac:dyDescent="0.2">
      <c r="A6" s="147"/>
      <c r="B6" s="147"/>
      <c r="C6" s="147"/>
      <c r="D6" s="147"/>
      <c r="E6" s="147"/>
      <c r="F6" s="147"/>
      <c r="G6" s="147"/>
      <c r="H6" s="147"/>
      <c r="I6" s="147"/>
      <c r="J6" s="147"/>
      <c r="K6" s="147"/>
    </row>
    <row r="7" spans="1:16" x14ac:dyDescent="0.2">
      <c r="A7" s="6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  <c r="G7" s="6">
        <v>7</v>
      </c>
      <c r="H7" s="6">
        <v>8</v>
      </c>
      <c r="I7" s="6">
        <v>9</v>
      </c>
      <c r="J7" s="6">
        <v>10</v>
      </c>
      <c r="K7" s="6">
        <v>11</v>
      </c>
    </row>
    <row r="8" spans="1:16" ht="34.5" customHeight="1" x14ac:dyDescent="0.2">
      <c r="A8" s="149" t="s">
        <v>171</v>
      </c>
      <c r="B8" s="150"/>
      <c r="C8" s="150"/>
      <c r="D8" s="150"/>
      <c r="E8" s="150"/>
      <c r="F8" s="150"/>
      <c r="G8" s="150"/>
      <c r="H8" s="150"/>
      <c r="I8" s="150"/>
      <c r="J8" s="150"/>
      <c r="K8" s="151"/>
    </row>
    <row r="9" spans="1:16" ht="47.25" customHeight="1" x14ac:dyDescent="0.2">
      <c r="A9" s="71">
        <v>1</v>
      </c>
      <c r="B9" s="72" t="s">
        <v>25</v>
      </c>
      <c r="C9" s="80" t="s">
        <v>32</v>
      </c>
      <c r="D9" s="76" t="s">
        <v>30</v>
      </c>
      <c r="E9" s="71" t="s">
        <v>22</v>
      </c>
      <c r="F9" s="80" t="s">
        <v>31</v>
      </c>
      <c r="G9" s="1">
        <v>2222626.91</v>
      </c>
      <c r="H9" s="3">
        <v>0</v>
      </c>
      <c r="I9" s="1">
        <v>2222.62691</v>
      </c>
      <c r="J9" s="3">
        <v>0</v>
      </c>
      <c r="K9" s="1">
        <v>2222.62691</v>
      </c>
      <c r="L9" s="93"/>
    </row>
    <row r="10" spans="1:16" ht="39.75" customHeight="1" x14ac:dyDescent="0.2">
      <c r="A10" s="156">
        <v>2</v>
      </c>
      <c r="B10" s="159" t="s">
        <v>26</v>
      </c>
      <c r="C10" s="80" t="s">
        <v>37</v>
      </c>
      <c r="D10" s="76" t="s">
        <v>33</v>
      </c>
      <c r="E10" s="156" t="s">
        <v>22</v>
      </c>
      <c r="F10" s="74" t="s">
        <v>31</v>
      </c>
      <c r="G10" s="1">
        <v>2309119.5299999998</v>
      </c>
      <c r="H10" s="3">
        <v>0</v>
      </c>
      <c r="I10" s="12">
        <v>2268.9838300000001</v>
      </c>
      <c r="J10" s="4">
        <v>0</v>
      </c>
      <c r="K10" s="12">
        <v>2268.9838199999999</v>
      </c>
    </row>
    <row r="11" spans="1:16" ht="33.75" customHeight="1" x14ac:dyDescent="0.2">
      <c r="A11" s="157"/>
      <c r="B11" s="160"/>
      <c r="C11" s="80" t="s">
        <v>35</v>
      </c>
      <c r="D11" s="74" t="s">
        <v>33</v>
      </c>
      <c r="E11" s="157"/>
      <c r="F11" s="76" t="s">
        <v>38</v>
      </c>
      <c r="G11" s="1">
        <v>157430.46</v>
      </c>
      <c r="H11" s="3">
        <v>0</v>
      </c>
      <c r="I11" s="1">
        <f t="shared" ref="I11" si="0">J11+K11</f>
        <v>157.43046000000001</v>
      </c>
      <c r="J11" s="3">
        <v>0</v>
      </c>
      <c r="K11" s="1">
        <v>157.43046000000001</v>
      </c>
    </row>
    <row r="12" spans="1:16" ht="43.5" customHeight="1" x14ac:dyDescent="0.2">
      <c r="A12" s="157"/>
      <c r="B12" s="160"/>
      <c r="C12" s="80" t="s">
        <v>36</v>
      </c>
      <c r="D12" s="80" t="s">
        <v>34</v>
      </c>
      <c r="E12" s="157"/>
      <c r="F12" s="74" t="s">
        <v>31</v>
      </c>
      <c r="G12" s="3">
        <v>736686.34</v>
      </c>
      <c r="H12" s="3">
        <v>0</v>
      </c>
      <c r="I12" s="12">
        <v>734.37868000000003</v>
      </c>
      <c r="J12" s="4">
        <v>0</v>
      </c>
      <c r="K12" s="4">
        <v>734.37868000000003</v>
      </c>
      <c r="L12" s="94"/>
    </row>
    <row r="13" spans="1:16" ht="43.5" customHeight="1" x14ac:dyDescent="0.2">
      <c r="A13" s="158"/>
      <c r="B13" s="73"/>
      <c r="C13" s="80" t="s">
        <v>103</v>
      </c>
      <c r="D13" s="80" t="s">
        <v>34</v>
      </c>
      <c r="E13" s="158"/>
      <c r="F13" s="74" t="s">
        <v>31</v>
      </c>
      <c r="G13" s="3">
        <v>1004655.6</v>
      </c>
      <c r="H13" s="3">
        <v>0</v>
      </c>
      <c r="I13" s="12">
        <v>1004.0982</v>
      </c>
      <c r="J13" s="4">
        <v>0</v>
      </c>
      <c r="K13" s="4">
        <v>1004.0982</v>
      </c>
      <c r="L13" s="94"/>
    </row>
    <row r="14" spans="1:16" ht="36.75" customHeight="1" x14ac:dyDescent="0.2">
      <c r="A14" s="152">
        <v>3</v>
      </c>
      <c r="B14" s="166" t="s">
        <v>27</v>
      </c>
      <c r="C14" s="80" t="s">
        <v>39</v>
      </c>
      <c r="D14" s="9" t="s">
        <v>40</v>
      </c>
      <c r="E14" s="166" t="s">
        <v>22</v>
      </c>
      <c r="F14" s="8" t="s">
        <v>41</v>
      </c>
      <c r="G14" s="7">
        <v>250000</v>
      </c>
      <c r="H14" s="7">
        <v>125000</v>
      </c>
      <c r="I14" s="7">
        <v>250</v>
      </c>
      <c r="J14" s="7">
        <v>125</v>
      </c>
      <c r="K14" s="7">
        <v>250</v>
      </c>
    </row>
    <row r="15" spans="1:16" ht="57.75" customHeight="1" x14ac:dyDescent="0.2">
      <c r="A15" s="153"/>
      <c r="B15" s="168"/>
      <c r="C15" s="80" t="s">
        <v>44</v>
      </c>
      <c r="D15" s="9" t="s">
        <v>45</v>
      </c>
      <c r="E15" s="168"/>
      <c r="F15" s="8" t="s">
        <v>46</v>
      </c>
      <c r="G15" s="7">
        <v>1032000</v>
      </c>
      <c r="H15" s="7">
        <v>0</v>
      </c>
      <c r="I15" s="7">
        <v>1032</v>
      </c>
      <c r="J15" s="7">
        <v>0</v>
      </c>
      <c r="K15" s="7">
        <v>1032</v>
      </c>
    </row>
    <row r="16" spans="1:16" ht="36.75" customHeight="1" x14ac:dyDescent="0.2">
      <c r="A16" s="153"/>
      <c r="B16" s="168"/>
      <c r="C16" s="80" t="s">
        <v>47</v>
      </c>
      <c r="D16" s="9" t="s">
        <v>48</v>
      </c>
      <c r="E16" s="168"/>
      <c r="F16" s="8" t="s">
        <v>49</v>
      </c>
      <c r="G16" s="7">
        <v>27650</v>
      </c>
      <c r="H16" s="7">
        <v>0</v>
      </c>
      <c r="I16" s="7">
        <v>27.65</v>
      </c>
      <c r="J16" s="7">
        <v>0</v>
      </c>
      <c r="K16" s="7">
        <v>27.65</v>
      </c>
    </row>
    <row r="17" spans="1:11" ht="36.75" customHeight="1" x14ac:dyDescent="0.2">
      <c r="A17" s="153"/>
      <c r="B17" s="168"/>
      <c r="C17" s="80" t="s">
        <v>59</v>
      </c>
      <c r="D17" s="9" t="s">
        <v>50</v>
      </c>
      <c r="E17" s="168"/>
      <c r="F17" s="8" t="s">
        <v>55</v>
      </c>
      <c r="G17" s="1">
        <v>51132.33</v>
      </c>
      <c r="H17" s="7">
        <v>0</v>
      </c>
      <c r="I17" s="7">
        <v>51.132330000000003</v>
      </c>
      <c r="J17" s="7">
        <v>0</v>
      </c>
      <c r="K17" s="7">
        <v>51.132330000000003</v>
      </c>
    </row>
    <row r="18" spans="1:11" ht="36.75" customHeight="1" x14ac:dyDescent="0.2">
      <c r="A18" s="153"/>
      <c r="B18" s="168"/>
      <c r="C18" s="80" t="s">
        <v>60</v>
      </c>
      <c r="D18" s="9" t="s">
        <v>51</v>
      </c>
      <c r="E18" s="168"/>
      <c r="F18" s="8" t="s">
        <v>56</v>
      </c>
      <c r="G18" s="1">
        <v>14608.87</v>
      </c>
      <c r="H18" s="7">
        <v>0</v>
      </c>
      <c r="I18" s="7">
        <v>14.60887</v>
      </c>
      <c r="J18" s="7">
        <v>0</v>
      </c>
      <c r="K18" s="7">
        <v>14.60887</v>
      </c>
    </row>
    <row r="19" spans="1:11" ht="36.75" customHeight="1" x14ac:dyDescent="0.2">
      <c r="A19" s="153"/>
      <c r="B19" s="168"/>
      <c r="C19" s="80" t="s">
        <v>61</v>
      </c>
      <c r="D19" s="9" t="s">
        <v>52</v>
      </c>
      <c r="E19" s="168"/>
      <c r="F19" s="8" t="s">
        <v>56</v>
      </c>
      <c r="G19" s="1">
        <v>29219.02</v>
      </c>
      <c r="H19" s="7">
        <v>0</v>
      </c>
      <c r="I19" s="7">
        <v>29.21902</v>
      </c>
      <c r="J19" s="7">
        <v>0</v>
      </c>
      <c r="K19" s="7">
        <v>29.21902</v>
      </c>
    </row>
    <row r="20" spans="1:11" ht="36.75" customHeight="1" x14ac:dyDescent="0.2">
      <c r="A20" s="153"/>
      <c r="B20" s="168"/>
      <c r="C20" s="80" t="s">
        <v>62</v>
      </c>
      <c r="D20" s="9" t="s">
        <v>53</v>
      </c>
      <c r="E20" s="168"/>
      <c r="F20" s="8" t="s">
        <v>57</v>
      </c>
      <c r="G20" s="1">
        <v>65741.2</v>
      </c>
      <c r="H20" s="7">
        <v>0</v>
      </c>
      <c r="I20" s="7">
        <v>65.741200000000006</v>
      </c>
      <c r="J20" s="7">
        <v>0</v>
      </c>
      <c r="K20" s="7">
        <v>65.741200000000006</v>
      </c>
    </row>
    <row r="21" spans="1:11" ht="36.75" customHeight="1" x14ac:dyDescent="0.2">
      <c r="A21" s="153"/>
      <c r="B21" s="168"/>
      <c r="C21" s="80" t="s">
        <v>63</v>
      </c>
      <c r="D21" s="9" t="s">
        <v>54</v>
      </c>
      <c r="E21" s="168"/>
      <c r="F21" s="8" t="s">
        <v>58</v>
      </c>
      <c r="G21" s="1">
        <v>40175.040000000001</v>
      </c>
      <c r="H21" s="7">
        <v>0</v>
      </c>
      <c r="I21" s="7">
        <f>20.08752+2.85</f>
        <v>22.937520000000003</v>
      </c>
      <c r="J21" s="7">
        <v>0</v>
      </c>
      <c r="K21" s="7">
        <v>40.175040000000003</v>
      </c>
    </row>
    <row r="22" spans="1:11" ht="36.75" customHeight="1" x14ac:dyDescent="0.2">
      <c r="A22" s="153"/>
      <c r="B22" s="168"/>
      <c r="C22" s="80" t="s">
        <v>80</v>
      </c>
      <c r="D22" s="9" t="s">
        <v>67</v>
      </c>
      <c r="E22" s="168"/>
      <c r="F22" s="8" t="s">
        <v>58</v>
      </c>
      <c r="G22" s="1">
        <v>43827.89</v>
      </c>
      <c r="H22" s="7">
        <v>0</v>
      </c>
      <c r="I22" s="7">
        <v>43.827889999999996</v>
      </c>
      <c r="J22" s="7">
        <v>0</v>
      </c>
      <c r="K22" s="7">
        <v>43.827889999999996</v>
      </c>
    </row>
    <row r="23" spans="1:11" ht="36.75" customHeight="1" x14ac:dyDescent="0.2">
      <c r="A23" s="153"/>
      <c r="B23" s="168"/>
      <c r="C23" s="80" t="s">
        <v>81</v>
      </c>
      <c r="D23" s="9" t="s">
        <v>67</v>
      </c>
      <c r="E23" s="168"/>
      <c r="F23" s="8" t="s">
        <v>82</v>
      </c>
      <c r="G23" s="1">
        <v>21913.31</v>
      </c>
      <c r="H23" s="7">
        <v>0</v>
      </c>
      <c r="I23" s="7">
        <v>21.913309999999999</v>
      </c>
      <c r="J23" s="7">
        <v>0</v>
      </c>
      <c r="K23" s="7">
        <v>21.913309999999999</v>
      </c>
    </row>
    <row r="24" spans="1:11" ht="36.75" customHeight="1" x14ac:dyDescent="0.2">
      <c r="A24" s="153"/>
      <c r="B24" s="168"/>
      <c r="C24" s="80" t="s">
        <v>83</v>
      </c>
      <c r="D24" s="9" t="s">
        <v>68</v>
      </c>
      <c r="E24" s="168"/>
      <c r="F24" s="8" t="s">
        <v>46</v>
      </c>
      <c r="G24" s="1">
        <v>87655.79</v>
      </c>
      <c r="H24" s="7">
        <v>0</v>
      </c>
      <c r="I24" s="7">
        <v>87.655789999999996</v>
      </c>
      <c r="J24" s="7">
        <v>0</v>
      </c>
      <c r="K24" s="7">
        <v>87.655789999999996</v>
      </c>
    </row>
    <row r="25" spans="1:11" ht="36.75" customHeight="1" x14ac:dyDescent="0.2">
      <c r="A25" s="153"/>
      <c r="B25" s="168"/>
      <c r="C25" s="80" t="s">
        <v>84</v>
      </c>
      <c r="D25" s="9" t="s">
        <v>69</v>
      </c>
      <c r="E25" s="168"/>
      <c r="F25" s="8" t="s">
        <v>41</v>
      </c>
      <c r="G25" s="1">
        <v>21913.31</v>
      </c>
      <c r="H25" s="7">
        <v>0</v>
      </c>
      <c r="I25" s="7">
        <v>21.913309999999999</v>
      </c>
      <c r="J25" s="7">
        <v>0</v>
      </c>
      <c r="K25" s="7">
        <v>21.913309999999999</v>
      </c>
    </row>
    <row r="26" spans="1:11" ht="36.75" customHeight="1" x14ac:dyDescent="0.2">
      <c r="A26" s="153"/>
      <c r="B26" s="168"/>
      <c r="C26" s="80" t="s">
        <v>85</v>
      </c>
      <c r="D26" s="9" t="s">
        <v>70</v>
      </c>
      <c r="E26" s="168"/>
      <c r="F26" s="8" t="s">
        <v>86</v>
      </c>
      <c r="G26" s="1">
        <v>40905.86</v>
      </c>
      <c r="H26" s="7">
        <v>0</v>
      </c>
      <c r="I26" s="7">
        <v>40.905859999999997</v>
      </c>
      <c r="J26" s="7">
        <v>0</v>
      </c>
      <c r="K26" s="7">
        <v>40.905859999999997</v>
      </c>
    </row>
    <row r="27" spans="1:11" ht="36.75" customHeight="1" x14ac:dyDescent="0.2">
      <c r="A27" s="153"/>
      <c r="B27" s="168"/>
      <c r="C27" s="80" t="s">
        <v>87</v>
      </c>
      <c r="D27" s="9" t="s">
        <v>48</v>
      </c>
      <c r="E27" s="168"/>
      <c r="F27" s="8" t="s">
        <v>88</v>
      </c>
      <c r="G27" s="1">
        <v>13910</v>
      </c>
      <c r="H27" s="7">
        <v>0</v>
      </c>
      <c r="I27" s="7">
        <v>13.91</v>
      </c>
      <c r="J27" s="7">
        <v>0</v>
      </c>
      <c r="K27" s="7">
        <v>13.91</v>
      </c>
    </row>
    <row r="28" spans="1:11" ht="36.75" customHeight="1" x14ac:dyDescent="0.2">
      <c r="A28" s="153"/>
      <c r="B28" s="168"/>
      <c r="C28" s="80" t="s">
        <v>87</v>
      </c>
      <c r="D28" s="10" t="s">
        <v>48</v>
      </c>
      <c r="E28" s="168"/>
      <c r="F28" s="8" t="s">
        <v>89</v>
      </c>
      <c r="G28" s="1">
        <v>69890</v>
      </c>
      <c r="H28" s="7">
        <v>0</v>
      </c>
      <c r="I28" s="7">
        <v>69.89</v>
      </c>
      <c r="J28" s="7">
        <v>0</v>
      </c>
      <c r="K28" s="7">
        <v>69.89</v>
      </c>
    </row>
    <row r="29" spans="1:11" ht="36.75" customHeight="1" x14ac:dyDescent="0.2">
      <c r="A29" s="153"/>
      <c r="B29" s="168"/>
      <c r="C29" s="80" t="s">
        <v>87</v>
      </c>
      <c r="D29" s="10" t="s">
        <v>48</v>
      </c>
      <c r="E29" s="168"/>
      <c r="F29" s="8" t="s">
        <v>88</v>
      </c>
      <c r="G29" s="1">
        <v>6700</v>
      </c>
      <c r="H29" s="7">
        <v>0</v>
      </c>
      <c r="I29" s="7">
        <v>6.7</v>
      </c>
      <c r="J29" s="7">
        <v>0</v>
      </c>
      <c r="K29" s="7">
        <v>6.7</v>
      </c>
    </row>
    <row r="30" spans="1:11" ht="36.75" customHeight="1" x14ac:dyDescent="0.2">
      <c r="A30" s="153"/>
      <c r="B30" s="168"/>
      <c r="C30" s="80" t="s">
        <v>92</v>
      </c>
      <c r="D30" s="10" t="s">
        <v>71</v>
      </c>
      <c r="E30" s="168"/>
      <c r="F30" s="8" t="s">
        <v>91</v>
      </c>
      <c r="G30" s="1">
        <v>100750</v>
      </c>
      <c r="H30" s="7">
        <v>0</v>
      </c>
      <c r="I30" s="7">
        <v>0</v>
      </c>
      <c r="J30" s="7">
        <v>0</v>
      </c>
      <c r="K30" s="7">
        <v>100.75</v>
      </c>
    </row>
    <row r="31" spans="1:11" ht="36.75" customHeight="1" x14ac:dyDescent="0.2">
      <c r="A31" s="153"/>
      <c r="B31" s="168"/>
      <c r="C31" s="80" t="s">
        <v>93</v>
      </c>
      <c r="D31" s="10" t="s">
        <v>71</v>
      </c>
      <c r="E31" s="168"/>
      <c r="F31" s="8" t="s">
        <v>94</v>
      </c>
      <c r="G31" s="1">
        <v>52000</v>
      </c>
      <c r="H31" s="7">
        <v>0</v>
      </c>
      <c r="I31" s="7">
        <v>52</v>
      </c>
      <c r="J31" s="7">
        <v>0</v>
      </c>
      <c r="K31" s="7">
        <v>52</v>
      </c>
    </row>
    <row r="32" spans="1:11" ht="36.75" customHeight="1" x14ac:dyDescent="0.2">
      <c r="A32" s="153"/>
      <c r="B32" s="168"/>
      <c r="C32" s="80" t="s">
        <v>92</v>
      </c>
      <c r="D32" s="10" t="s">
        <v>71</v>
      </c>
      <c r="E32" s="168"/>
      <c r="F32" s="8" t="s">
        <v>94</v>
      </c>
      <c r="G32" s="1">
        <v>77000</v>
      </c>
      <c r="H32" s="7">
        <v>0</v>
      </c>
      <c r="I32" s="7">
        <v>77</v>
      </c>
      <c r="J32" s="7">
        <v>0</v>
      </c>
      <c r="K32" s="7">
        <v>77</v>
      </c>
    </row>
    <row r="33" spans="1:11" ht="36.75" customHeight="1" x14ac:dyDescent="0.2">
      <c r="A33" s="153"/>
      <c r="B33" s="168"/>
      <c r="C33" s="80" t="s">
        <v>92</v>
      </c>
      <c r="D33" s="10" t="s">
        <v>71</v>
      </c>
      <c r="E33" s="168"/>
      <c r="F33" s="8" t="s">
        <v>94</v>
      </c>
      <c r="G33" s="1">
        <v>33000</v>
      </c>
      <c r="H33" s="7">
        <v>0</v>
      </c>
      <c r="I33" s="7">
        <v>33</v>
      </c>
      <c r="J33" s="7">
        <v>0</v>
      </c>
      <c r="K33" s="7">
        <v>33</v>
      </c>
    </row>
    <row r="34" spans="1:11" ht="36.75" customHeight="1" x14ac:dyDescent="0.2">
      <c r="A34" s="153"/>
      <c r="B34" s="168"/>
      <c r="C34" s="80" t="s">
        <v>95</v>
      </c>
      <c r="D34" s="10" t="s">
        <v>71</v>
      </c>
      <c r="E34" s="168"/>
      <c r="F34" s="8" t="s">
        <v>94</v>
      </c>
      <c r="G34" s="1">
        <v>61050</v>
      </c>
      <c r="H34" s="7">
        <v>0</v>
      </c>
      <c r="I34" s="7">
        <v>61.05</v>
      </c>
      <c r="J34" s="7">
        <v>0</v>
      </c>
      <c r="K34" s="7">
        <v>61.05</v>
      </c>
    </row>
    <row r="35" spans="1:11" ht="36.75" customHeight="1" x14ac:dyDescent="0.2">
      <c r="A35" s="153"/>
      <c r="B35" s="168"/>
      <c r="C35" s="80" t="s">
        <v>87</v>
      </c>
      <c r="D35" s="10" t="s">
        <v>72</v>
      </c>
      <c r="E35" s="168"/>
      <c r="F35" s="8" t="s">
        <v>96</v>
      </c>
      <c r="G35" s="1">
        <v>2686.05</v>
      </c>
      <c r="H35" s="7">
        <v>0</v>
      </c>
      <c r="I35" s="7">
        <v>2.6860499999999998</v>
      </c>
      <c r="J35" s="7">
        <v>0</v>
      </c>
      <c r="K35" s="7">
        <v>2.6860499999999998</v>
      </c>
    </row>
    <row r="36" spans="1:11" ht="36.75" customHeight="1" x14ac:dyDescent="0.2">
      <c r="A36" s="153"/>
      <c r="B36" s="168"/>
      <c r="C36" s="80" t="s">
        <v>97</v>
      </c>
      <c r="D36" s="10" t="s">
        <v>73</v>
      </c>
      <c r="E36" s="168"/>
      <c r="F36" s="8" t="s">
        <v>86</v>
      </c>
      <c r="G36" s="1">
        <v>170000</v>
      </c>
      <c r="H36" s="7">
        <v>0</v>
      </c>
      <c r="I36" s="7">
        <v>170</v>
      </c>
      <c r="J36" s="7">
        <v>0</v>
      </c>
      <c r="K36" s="7">
        <v>170</v>
      </c>
    </row>
    <row r="37" spans="1:11" ht="36.75" customHeight="1" x14ac:dyDescent="0.2">
      <c r="A37" s="153"/>
      <c r="B37" s="168"/>
      <c r="C37" s="80" t="s">
        <v>98</v>
      </c>
      <c r="D37" s="9" t="s">
        <v>74</v>
      </c>
      <c r="E37" s="168"/>
      <c r="F37" s="8" t="s">
        <v>86</v>
      </c>
      <c r="G37" s="1">
        <v>21913.31</v>
      </c>
      <c r="H37" s="7">
        <v>0</v>
      </c>
      <c r="I37" s="7">
        <v>21.931331</v>
      </c>
      <c r="J37" s="7">
        <v>0</v>
      </c>
      <c r="K37" s="7">
        <v>21.913309999999999</v>
      </c>
    </row>
    <row r="38" spans="1:11" ht="36.75" customHeight="1" x14ac:dyDescent="0.2">
      <c r="A38" s="153"/>
      <c r="B38" s="168"/>
      <c r="C38" s="80" t="s">
        <v>90</v>
      </c>
      <c r="D38" s="9" t="s">
        <v>74</v>
      </c>
      <c r="E38" s="168"/>
      <c r="F38" s="8" t="s">
        <v>86</v>
      </c>
      <c r="G38" s="1">
        <v>17530.900000000001</v>
      </c>
      <c r="H38" s="7">
        <v>0</v>
      </c>
      <c r="I38" s="7">
        <v>17.530899999999999</v>
      </c>
      <c r="J38" s="7">
        <v>0</v>
      </c>
      <c r="K38" s="7">
        <v>17.530899999999999</v>
      </c>
    </row>
    <row r="39" spans="1:11" ht="36.75" customHeight="1" x14ac:dyDescent="0.2">
      <c r="A39" s="153"/>
      <c r="B39" s="168"/>
      <c r="C39" s="80" t="s">
        <v>90</v>
      </c>
      <c r="D39" s="9" t="s">
        <v>75</v>
      </c>
      <c r="E39" s="168"/>
      <c r="F39" s="8" t="s">
        <v>86</v>
      </c>
      <c r="G39" s="1">
        <v>21913.31</v>
      </c>
      <c r="H39" s="7">
        <v>0</v>
      </c>
      <c r="I39" s="7">
        <v>21.913309999999999</v>
      </c>
      <c r="J39" s="7">
        <v>0</v>
      </c>
      <c r="K39" s="7">
        <v>21.913309999999999</v>
      </c>
    </row>
    <row r="40" spans="1:11" ht="36.75" customHeight="1" x14ac:dyDescent="0.2">
      <c r="A40" s="153"/>
      <c r="B40" s="168"/>
      <c r="C40" s="80" t="s">
        <v>99</v>
      </c>
      <c r="D40" s="10" t="s">
        <v>76</v>
      </c>
      <c r="E40" s="168"/>
      <c r="F40" s="8" t="s">
        <v>86</v>
      </c>
      <c r="G40" s="1">
        <v>88000</v>
      </c>
      <c r="H40" s="7">
        <v>0</v>
      </c>
      <c r="I40" s="7">
        <v>88</v>
      </c>
      <c r="J40" s="7">
        <v>0</v>
      </c>
      <c r="K40" s="7">
        <v>88</v>
      </c>
    </row>
    <row r="41" spans="1:11" ht="36.75" customHeight="1" x14ac:dyDescent="0.2">
      <c r="A41" s="153"/>
      <c r="B41" s="168"/>
      <c r="C41" s="80" t="s">
        <v>100</v>
      </c>
      <c r="D41" s="10" t="s">
        <v>76</v>
      </c>
      <c r="E41" s="168"/>
      <c r="F41" s="8" t="s">
        <v>86</v>
      </c>
      <c r="G41" s="1">
        <v>110000</v>
      </c>
      <c r="H41" s="7">
        <v>0</v>
      </c>
      <c r="I41" s="7">
        <v>110</v>
      </c>
      <c r="J41" s="7">
        <v>0</v>
      </c>
      <c r="K41" s="7">
        <v>110</v>
      </c>
    </row>
    <row r="42" spans="1:11" ht="36.75" customHeight="1" x14ac:dyDescent="0.2">
      <c r="A42" s="153"/>
      <c r="B42" s="168"/>
      <c r="C42" s="80" t="s">
        <v>101</v>
      </c>
      <c r="D42" s="9" t="s">
        <v>77</v>
      </c>
      <c r="E42" s="168"/>
      <c r="F42" s="8" t="s">
        <v>86</v>
      </c>
      <c r="G42" s="1">
        <v>21913.31</v>
      </c>
      <c r="H42" s="7">
        <v>0</v>
      </c>
      <c r="I42" s="7">
        <v>21.913309999999999</v>
      </c>
      <c r="J42" s="7">
        <v>0</v>
      </c>
      <c r="K42" s="7">
        <v>21.913309999999999</v>
      </c>
    </row>
    <row r="43" spans="1:11" ht="36.75" customHeight="1" x14ac:dyDescent="0.2">
      <c r="A43" s="153"/>
      <c r="B43" s="168"/>
      <c r="C43" s="80" t="s">
        <v>87</v>
      </c>
      <c r="D43" s="10" t="s">
        <v>78</v>
      </c>
      <c r="E43" s="168"/>
      <c r="F43" s="8" t="s">
        <v>96</v>
      </c>
      <c r="G43" s="1">
        <v>30333.200000000001</v>
      </c>
      <c r="H43" s="7">
        <v>0</v>
      </c>
      <c r="I43" s="7">
        <v>30.333200000000001</v>
      </c>
      <c r="J43" s="7">
        <v>0</v>
      </c>
      <c r="K43" s="7">
        <v>30.333200000000001</v>
      </c>
    </row>
    <row r="44" spans="1:11" ht="36.75" customHeight="1" x14ac:dyDescent="0.2">
      <c r="A44" s="153"/>
      <c r="B44" s="168"/>
      <c r="C44" s="80" t="s">
        <v>102</v>
      </c>
      <c r="D44" s="10" t="s">
        <v>79</v>
      </c>
      <c r="E44" s="168"/>
      <c r="F44" s="8" t="s">
        <v>96</v>
      </c>
      <c r="G44" s="1">
        <v>64080</v>
      </c>
      <c r="H44" s="7">
        <v>0</v>
      </c>
      <c r="I44" s="7">
        <v>64.08</v>
      </c>
      <c r="J44" s="7">
        <v>0</v>
      </c>
      <c r="K44" s="7">
        <v>64.08</v>
      </c>
    </row>
    <row r="45" spans="1:11" ht="36.75" customHeight="1" x14ac:dyDescent="0.2">
      <c r="A45" s="153"/>
      <c r="B45" s="168"/>
      <c r="C45" s="80" t="s">
        <v>109</v>
      </c>
      <c r="D45" s="10" t="s">
        <v>40</v>
      </c>
      <c r="E45" s="168"/>
      <c r="F45" s="8" t="s">
        <v>117</v>
      </c>
      <c r="G45" s="1">
        <v>341929</v>
      </c>
      <c r="H45" s="7">
        <v>0</v>
      </c>
      <c r="I45" s="7">
        <v>341.92899999999997</v>
      </c>
      <c r="J45" s="7">
        <v>0</v>
      </c>
      <c r="K45" s="7">
        <v>341.92899999999997</v>
      </c>
    </row>
    <row r="46" spans="1:11" ht="36.75" customHeight="1" x14ac:dyDescent="0.2">
      <c r="A46" s="153"/>
      <c r="B46" s="168"/>
      <c r="C46" s="80" t="s">
        <v>111</v>
      </c>
      <c r="D46" s="10" t="s">
        <v>110</v>
      </c>
      <c r="E46" s="168"/>
      <c r="F46" s="8" t="s">
        <v>116</v>
      </c>
      <c r="G46" s="1">
        <v>165040</v>
      </c>
      <c r="H46" s="7">
        <v>0</v>
      </c>
      <c r="I46" s="7">
        <v>165.04</v>
      </c>
      <c r="J46" s="7">
        <v>0</v>
      </c>
      <c r="K46" s="7">
        <v>165.04</v>
      </c>
    </row>
    <row r="47" spans="1:11" ht="36.75" customHeight="1" x14ac:dyDescent="0.2">
      <c r="A47" s="153"/>
      <c r="B47" s="168"/>
      <c r="C47" s="80" t="s">
        <v>112</v>
      </c>
      <c r="D47" s="10" t="s">
        <v>110</v>
      </c>
      <c r="E47" s="168"/>
      <c r="F47" s="8" t="s">
        <v>116</v>
      </c>
      <c r="G47" s="1">
        <v>595960</v>
      </c>
      <c r="H47" s="7">
        <v>0</v>
      </c>
      <c r="I47" s="7">
        <v>595.96</v>
      </c>
      <c r="J47" s="7">
        <v>0</v>
      </c>
      <c r="K47" s="7">
        <v>595.96</v>
      </c>
    </row>
    <row r="48" spans="1:11" ht="36.75" customHeight="1" x14ac:dyDescent="0.2">
      <c r="A48" s="153"/>
      <c r="B48" s="168"/>
      <c r="C48" s="80" t="s">
        <v>113</v>
      </c>
      <c r="D48" s="10" t="s">
        <v>110</v>
      </c>
      <c r="E48" s="168"/>
      <c r="F48" s="8" t="s">
        <v>116</v>
      </c>
      <c r="G48" s="1">
        <v>99540</v>
      </c>
      <c r="H48" s="7">
        <v>0</v>
      </c>
      <c r="I48" s="7">
        <v>99.54</v>
      </c>
      <c r="J48" s="7">
        <v>0</v>
      </c>
      <c r="K48" s="7">
        <v>99.54</v>
      </c>
    </row>
    <row r="49" spans="1:11" ht="36.75" customHeight="1" x14ac:dyDescent="0.2">
      <c r="A49" s="153"/>
      <c r="B49" s="168"/>
      <c r="C49" s="80" t="s">
        <v>114</v>
      </c>
      <c r="D49" s="10" t="s">
        <v>110</v>
      </c>
      <c r="E49" s="168"/>
      <c r="F49" s="8" t="s">
        <v>116</v>
      </c>
      <c r="G49" s="1">
        <v>450694</v>
      </c>
      <c r="H49" s="7">
        <v>0</v>
      </c>
      <c r="I49" s="7">
        <v>450.69400000000002</v>
      </c>
      <c r="J49" s="7">
        <v>0</v>
      </c>
      <c r="K49" s="7">
        <v>450.69400000000002</v>
      </c>
    </row>
    <row r="50" spans="1:11" ht="36.75" customHeight="1" x14ac:dyDescent="0.2">
      <c r="A50" s="153"/>
      <c r="B50" s="168"/>
      <c r="C50" s="80" t="s">
        <v>115</v>
      </c>
      <c r="D50" s="10" t="s">
        <v>110</v>
      </c>
      <c r="E50" s="168"/>
      <c r="F50" s="8" t="s">
        <v>116</v>
      </c>
      <c r="G50" s="1">
        <v>446837</v>
      </c>
      <c r="H50" s="7">
        <v>0</v>
      </c>
      <c r="I50" s="7">
        <v>446.83699999999999</v>
      </c>
      <c r="J50" s="7">
        <v>0</v>
      </c>
      <c r="K50" s="7">
        <v>446.83699999999999</v>
      </c>
    </row>
    <row r="51" spans="1:11" ht="36.75" customHeight="1" x14ac:dyDescent="0.2">
      <c r="A51" s="154"/>
      <c r="B51" s="167"/>
      <c r="C51" s="80" t="s">
        <v>87</v>
      </c>
      <c r="D51" s="10" t="s">
        <v>48</v>
      </c>
      <c r="E51" s="167"/>
      <c r="F51" s="8" t="s">
        <v>118</v>
      </c>
      <c r="G51" s="1">
        <v>196819.3</v>
      </c>
      <c r="H51" s="7">
        <v>0</v>
      </c>
      <c r="I51" s="7">
        <v>196.8193</v>
      </c>
      <c r="J51" s="7">
        <v>0</v>
      </c>
      <c r="K51" s="7">
        <v>196.8193</v>
      </c>
    </row>
    <row r="52" spans="1:11" ht="144" customHeight="1" x14ac:dyDescent="0.2">
      <c r="A52" s="77">
        <v>4</v>
      </c>
      <c r="B52" s="79" t="s">
        <v>43</v>
      </c>
      <c r="C52" s="76" t="s">
        <v>42</v>
      </c>
      <c r="D52" s="76" t="s">
        <v>42</v>
      </c>
      <c r="E52" s="76" t="s">
        <v>42</v>
      </c>
      <c r="F52" s="76" t="s">
        <v>42</v>
      </c>
      <c r="G52" s="76" t="s">
        <v>42</v>
      </c>
      <c r="H52" s="76" t="s">
        <v>42</v>
      </c>
      <c r="I52" s="76" t="s">
        <v>42</v>
      </c>
      <c r="J52" s="76" t="s">
        <v>42</v>
      </c>
      <c r="K52" s="76" t="s">
        <v>42</v>
      </c>
    </row>
    <row r="53" spans="1:11" ht="131.25" customHeight="1" x14ac:dyDescent="0.2">
      <c r="A53" s="74">
        <v>5</v>
      </c>
      <c r="B53" s="76" t="s">
        <v>29</v>
      </c>
      <c r="C53" s="76" t="s">
        <v>42</v>
      </c>
      <c r="D53" s="76" t="s">
        <v>42</v>
      </c>
      <c r="E53" s="76" t="s">
        <v>42</v>
      </c>
      <c r="F53" s="76" t="s">
        <v>42</v>
      </c>
      <c r="G53" s="76" t="s">
        <v>42</v>
      </c>
      <c r="H53" s="76" t="s">
        <v>42</v>
      </c>
      <c r="I53" s="76" t="s">
        <v>42</v>
      </c>
      <c r="J53" s="76" t="s">
        <v>42</v>
      </c>
      <c r="K53" s="76" t="s">
        <v>42</v>
      </c>
    </row>
    <row r="54" spans="1:11" ht="141.75" customHeight="1" x14ac:dyDescent="0.2">
      <c r="A54" s="74">
        <v>6</v>
      </c>
      <c r="B54" s="76" t="s">
        <v>28</v>
      </c>
      <c r="C54" s="166" t="s">
        <v>106</v>
      </c>
      <c r="D54" s="166" t="s">
        <v>76</v>
      </c>
      <c r="E54" s="166" t="s">
        <v>22</v>
      </c>
      <c r="F54" s="166" t="s">
        <v>105</v>
      </c>
      <c r="G54" s="164">
        <v>850632</v>
      </c>
      <c r="H54" s="11">
        <v>0</v>
      </c>
      <c r="I54" s="11">
        <v>800</v>
      </c>
      <c r="J54" s="11">
        <v>0</v>
      </c>
      <c r="K54" s="11">
        <v>800</v>
      </c>
    </row>
    <row r="55" spans="1:11" ht="156.75" customHeight="1" x14ac:dyDescent="0.2">
      <c r="A55" s="74">
        <v>7</v>
      </c>
      <c r="B55" s="80" t="s">
        <v>64</v>
      </c>
      <c r="C55" s="167"/>
      <c r="D55" s="167"/>
      <c r="E55" s="167"/>
      <c r="F55" s="167"/>
      <c r="G55" s="165"/>
      <c r="H55" s="11">
        <v>0</v>
      </c>
      <c r="I55" s="11">
        <v>50.631999999999998</v>
      </c>
      <c r="J55" s="11">
        <v>0</v>
      </c>
      <c r="K55" s="11">
        <v>50.631999999999998</v>
      </c>
    </row>
    <row r="56" spans="1:11" ht="101.25" x14ac:dyDescent="0.2">
      <c r="A56" s="74">
        <v>8</v>
      </c>
      <c r="B56" s="80" t="s">
        <v>65</v>
      </c>
      <c r="C56" s="166" t="s">
        <v>104</v>
      </c>
      <c r="D56" s="166" t="s">
        <v>78</v>
      </c>
      <c r="E56" s="166" t="s">
        <v>22</v>
      </c>
      <c r="F56" s="166" t="s">
        <v>105</v>
      </c>
      <c r="G56" s="162">
        <v>417696</v>
      </c>
      <c r="H56" s="11">
        <v>0</v>
      </c>
      <c r="I56" s="11">
        <v>250</v>
      </c>
      <c r="J56" s="11">
        <v>0</v>
      </c>
      <c r="K56" s="11">
        <v>250</v>
      </c>
    </row>
    <row r="57" spans="1:11" ht="157.5" x14ac:dyDescent="0.2">
      <c r="A57" s="74">
        <v>9</v>
      </c>
      <c r="B57" s="80" t="s">
        <v>66</v>
      </c>
      <c r="C57" s="167"/>
      <c r="D57" s="167"/>
      <c r="E57" s="167"/>
      <c r="F57" s="167"/>
      <c r="G57" s="163"/>
      <c r="H57" s="11">
        <v>0</v>
      </c>
      <c r="I57" s="11">
        <v>167.696</v>
      </c>
      <c r="J57" s="11">
        <v>0</v>
      </c>
      <c r="K57" s="11">
        <v>167.696</v>
      </c>
    </row>
    <row r="58" spans="1:11" x14ac:dyDescent="0.2">
      <c r="A58" s="155" t="s">
        <v>172</v>
      </c>
      <c r="B58" s="155"/>
      <c r="C58" s="155"/>
      <c r="D58" s="155"/>
      <c r="E58" s="155"/>
      <c r="F58" s="155"/>
      <c r="G58" s="155"/>
      <c r="H58" s="155"/>
      <c r="I58" s="155"/>
      <c r="J58" s="155"/>
      <c r="K58" s="155"/>
    </row>
    <row r="59" spans="1:11" ht="33.75" x14ac:dyDescent="0.2">
      <c r="A59" s="156">
        <v>1</v>
      </c>
      <c r="B59" s="159" t="s">
        <v>155</v>
      </c>
      <c r="C59" s="80" t="s">
        <v>173</v>
      </c>
      <c r="D59" s="76" t="s">
        <v>30</v>
      </c>
      <c r="E59" s="156" t="s">
        <v>22</v>
      </c>
      <c r="F59" s="74" t="s">
        <v>174</v>
      </c>
      <c r="G59" s="1">
        <v>134583.12</v>
      </c>
      <c r="H59" s="3">
        <f>H60+H61+H62+H63</f>
        <v>0</v>
      </c>
      <c r="I59" s="3">
        <v>113.14785999999999</v>
      </c>
      <c r="J59" s="3">
        <v>0</v>
      </c>
      <c r="K59" s="3">
        <v>113.14785999999999</v>
      </c>
    </row>
    <row r="60" spans="1:11" ht="33.75" x14ac:dyDescent="0.2">
      <c r="A60" s="157"/>
      <c r="B60" s="160"/>
      <c r="C60" s="80" t="s">
        <v>175</v>
      </c>
      <c r="D60" s="76" t="s">
        <v>30</v>
      </c>
      <c r="E60" s="157"/>
      <c r="F60" s="74" t="s">
        <v>31</v>
      </c>
      <c r="G60" s="12">
        <v>189079.49</v>
      </c>
      <c r="H60" s="3">
        <v>0</v>
      </c>
      <c r="I60" s="3">
        <v>189.07948999999999</v>
      </c>
      <c r="J60" s="3">
        <v>0</v>
      </c>
      <c r="K60" s="3">
        <v>189.07948999999999</v>
      </c>
    </row>
    <row r="61" spans="1:11" ht="22.5" x14ac:dyDescent="0.2">
      <c r="A61" s="157"/>
      <c r="B61" s="160"/>
      <c r="C61" s="80" t="s">
        <v>176</v>
      </c>
      <c r="D61" s="74" t="s">
        <v>177</v>
      </c>
      <c r="E61" s="157"/>
      <c r="F61" s="74" t="s">
        <v>178</v>
      </c>
      <c r="G61" s="1">
        <v>43829.16</v>
      </c>
      <c r="H61" s="3">
        <v>0</v>
      </c>
      <c r="I61" s="3">
        <v>43.829160000000002</v>
      </c>
      <c r="J61" s="3">
        <v>0</v>
      </c>
      <c r="K61" s="3">
        <v>43.829160000000002</v>
      </c>
    </row>
    <row r="62" spans="1:11" ht="22.5" x14ac:dyDescent="0.2">
      <c r="A62" s="157"/>
      <c r="B62" s="160"/>
      <c r="C62" s="80" t="s">
        <v>179</v>
      </c>
      <c r="D62" s="76" t="s">
        <v>180</v>
      </c>
      <c r="E62" s="157"/>
      <c r="F62" s="74" t="s">
        <v>178</v>
      </c>
      <c r="G62" s="1">
        <v>228433.73</v>
      </c>
      <c r="H62" s="3">
        <v>0</v>
      </c>
      <c r="I62" s="3">
        <v>228.43373</v>
      </c>
      <c r="J62" s="3">
        <v>0</v>
      </c>
      <c r="K62" s="3">
        <v>228.43373</v>
      </c>
    </row>
    <row r="63" spans="1:11" ht="22.5" x14ac:dyDescent="0.2">
      <c r="A63" s="157"/>
      <c r="B63" s="160"/>
      <c r="C63" s="80" t="s">
        <v>181</v>
      </c>
      <c r="D63" s="74" t="s">
        <v>177</v>
      </c>
      <c r="E63" s="157"/>
      <c r="F63" s="74" t="s">
        <v>49</v>
      </c>
      <c r="G63" s="1">
        <v>94960.22</v>
      </c>
      <c r="H63" s="3">
        <v>0</v>
      </c>
      <c r="I63" s="3">
        <v>94.960220000000007</v>
      </c>
      <c r="J63" s="3">
        <v>0</v>
      </c>
      <c r="K63" s="3">
        <v>94.960220000000007</v>
      </c>
    </row>
    <row r="64" spans="1:11" ht="22.5" x14ac:dyDescent="0.2">
      <c r="A64" s="157"/>
      <c r="B64" s="160"/>
      <c r="C64" s="80" t="s">
        <v>182</v>
      </c>
      <c r="D64" s="76" t="s">
        <v>183</v>
      </c>
      <c r="E64" s="157"/>
      <c r="F64" s="74" t="s">
        <v>89</v>
      </c>
      <c r="G64" s="1">
        <v>310225.95</v>
      </c>
      <c r="H64" s="3">
        <v>0</v>
      </c>
      <c r="I64" s="3">
        <v>0</v>
      </c>
      <c r="J64" s="3">
        <v>0</v>
      </c>
      <c r="K64" s="3">
        <v>310.22595000000001</v>
      </c>
    </row>
    <row r="65" spans="1:11" ht="22.5" x14ac:dyDescent="0.2">
      <c r="A65" s="157"/>
      <c r="B65" s="160"/>
      <c r="C65" s="80" t="s">
        <v>184</v>
      </c>
      <c r="D65" s="76" t="s">
        <v>183</v>
      </c>
      <c r="E65" s="157"/>
      <c r="F65" s="74" t="s">
        <v>31</v>
      </c>
      <c r="G65" s="1">
        <v>316706.21999999997</v>
      </c>
      <c r="H65" s="3">
        <v>0</v>
      </c>
      <c r="I65" s="3">
        <v>0</v>
      </c>
      <c r="J65" s="3">
        <v>0</v>
      </c>
      <c r="K65" s="3">
        <v>316.70621999999997</v>
      </c>
    </row>
    <row r="66" spans="1:11" ht="22.5" x14ac:dyDescent="0.2">
      <c r="A66" s="157"/>
      <c r="B66" s="160"/>
      <c r="C66" s="80" t="s">
        <v>87</v>
      </c>
      <c r="D66" s="76" t="s">
        <v>180</v>
      </c>
      <c r="E66" s="157"/>
      <c r="F66" s="74"/>
      <c r="G66" s="12">
        <v>61216.08</v>
      </c>
      <c r="H66" s="3">
        <v>0</v>
      </c>
      <c r="I66" s="3">
        <v>61.216079999999998</v>
      </c>
      <c r="J66" s="3">
        <v>0</v>
      </c>
      <c r="K66" s="3">
        <v>61.216079999999998</v>
      </c>
    </row>
    <row r="67" spans="1:11" ht="22.5" x14ac:dyDescent="0.2">
      <c r="A67" s="157"/>
      <c r="B67" s="160"/>
      <c r="C67" s="80" t="s">
        <v>87</v>
      </c>
      <c r="D67" s="76" t="s">
        <v>180</v>
      </c>
      <c r="E67" s="157"/>
      <c r="F67" s="74"/>
      <c r="G67" s="12">
        <v>68858.399999999994</v>
      </c>
      <c r="H67" s="3">
        <v>0</v>
      </c>
      <c r="I67" s="3">
        <v>68.858400000000003</v>
      </c>
      <c r="J67" s="3">
        <v>0</v>
      </c>
      <c r="K67" s="3">
        <v>68.858400000000003</v>
      </c>
    </row>
    <row r="68" spans="1:11" ht="22.5" x14ac:dyDescent="0.2">
      <c r="A68" s="157"/>
      <c r="B68" s="160"/>
      <c r="C68" s="80" t="s">
        <v>87</v>
      </c>
      <c r="D68" s="76" t="s">
        <v>180</v>
      </c>
      <c r="E68" s="157"/>
      <c r="F68" s="74"/>
      <c r="G68" s="12">
        <v>130830.96</v>
      </c>
      <c r="H68" s="3">
        <v>0</v>
      </c>
      <c r="I68" s="3">
        <v>130.83096</v>
      </c>
      <c r="J68" s="3">
        <v>0</v>
      </c>
      <c r="K68" s="3">
        <v>130.83096</v>
      </c>
    </row>
    <row r="69" spans="1:11" ht="22.5" x14ac:dyDescent="0.2">
      <c r="A69" s="158"/>
      <c r="B69" s="161"/>
      <c r="C69" s="80" t="s">
        <v>87</v>
      </c>
      <c r="D69" s="76" t="s">
        <v>185</v>
      </c>
      <c r="E69" s="158"/>
      <c r="F69" s="74"/>
      <c r="G69" s="1">
        <v>29898</v>
      </c>
      <c r="H69" s="3">
        <v>0</v>
      </c>
      <c r="I69" s="3">
        <v>29.898</v>
      </c>
      <c r="J69" s="3">
        <v>0</v>
      </c>
      <c r="K69" s="3">
        <v>29.898</v>
      </c>
    </row>
    <row r="70" spans="1:11" ht="45" x14ac:dyDescent="0.2">
      <c r="A70" s="71">
        <v>2</v>
      </c>
      <c r="B70" s="72" t="s">
        <v>156</v>
      </c>
      <c r="C70" s="80" t="s">
        <v>186</v>
      </c>
      <c r="D70" s="80" t="s">
        <v>180</v>
      </c>
      <c r="E70" s="80" t="s">
        <v>22</v>
      </c>
      <c r="F70" s="80" t="s">
        <v>187</v>
      </c>
      <c r="G70" s="3">
        <v>236901</v>
      </c>
      <c r="H70" s="31">
        <v>0</v>
      </c>
      <c r="I70" s="3">
        <v>21.529499999999999</v>
      </c>
      <c r="J70" s="3">
        <v>0</v>
      </c>
      <c r="K70" s="3">
        <v>21.529499999999999</v>
      </c>
    </row>
    <row r="71" spans="1:11" ht="33.75" x14ac:dyDescent="0.2">
      <c r="A71" s="152">
        <v>3</v>
      </c>
      <c r="B71" s="172" t="s">
        <v>157</v>
      </c>
      <c r="C71" s="80" t="s">
        <v>188</v>
      </c>
      <c r="D71" s="76" t="s">
        <v>30</v>
      </c>
      <c r="E71" s="166" t="s">
        <v>22</v>
      </c>
      <c r="F71" s="74"/>
      <c r="G71" s="1">
        <v>38187</v>
      </c>
      <c r="H71" s="7">
        <v>0</v>
      </c>
      <c r="I71" s="7">
        <v>38.186999999999998</v>
      </c>
      <c r="J71" s="7">
        <v>0</v>
      </c>
      <c r="K71" s="7">
        <v>38.186999999999998</v>
      </c>
    </row>
    <row r="72" spans="1:11" ht="22.5" x14ac:dyDescent="0.2">
      <c r="A72" s="153"/>
      <c r="B72" s="173"/>
      <c r="C72" s="80" t="s">
        <v>189</v>
      </c>
      <c r="D72" s="74" t="s">
        <v>190</v>
      </c>
      <c r="E72" s="168"/>
      <c r="F72" s="8" t="s">
        <v>31</v>
      </c>
      <c r="G72" s="1">
        <v>58435.48</v>
      </c>
      <c r="H72" s="7">
        <v>0</v>
      </c>
      <c r="I72" s="7">
        <v>58.435479999999998</v>
      </c>
      <c r="J72" s="7">
        <v>0</v>
      </c>
      <c r="K72" s="7">
        <v>58.435479999999998</v>
      </c>
    </row>
    <row r="73" spans="1:11" ht="22.5" x14ac:dyDescent="0.2">
      <c r="A73" s="153"/>
      <c r="B73" s="173"/>
      <c r="C73" s="80" t="s">
        <v>191</v>
      </c>
      <c r="D73" s="74" t="s">
        <v>192</v>
      </c>
      <c r="E73" s="168"/>
      <c r="F73" s="8" t="s">
        <v>31</v>
      </c>
      <c r="G73" s="1">
        <v>58435.48</v>
      </c>
      <c r="H73" s="7">
        <v>0</v>
      </c>
      <c r="I73" s="7">
        <v>58.435479999999998</v>
      </c>
      <c r="J73" s="7">
        <v>0</v>
      </c>
      <c r="K73" s="7">
        <v>58.435479999999998</v>
      </c>
    </row>
    <row r="74" spans="1:11" ht="22.5" x14ac:dyDescent="0.2">
      <c r="A74" s="153"/>
      <c r="B74" s="173"/>
      <c r="C74" s="80" t="s">
        <v>193</v>
      </c>
      <c r="D74" s="74" t="s">
        <v>194</v>
      </c>
      <c r="E74" s="168"/>
      <c r="F74" s="8" t="s">
        <v>31</v>
      </c>
      <c r="G74" s="1">
        <v>43829.16</v>
      </c>
      <c r="H74" s="7">
        <v>0</v>
      </c>
      <c r="I74" s="7">
        <v>43.829160000000002</v>
      </c>
      <c r="J74" s="7">
        <v>0</v>
      </c>
      <c r="K74" s="7">
        <v>43.829160000000002</v>
      </c>
    </row>
    <row r="75" spans="1:11" ht="22.5" x14ac:dyDescent="0.2">
      <c r="A75" s="153"/>
      <c r="B75" s="173"/>
      <c r="C75" s="80" t="s">
        <v>195</v>
      </c>
      <c r="D75" s="74" t="s">
        <v>196</v>
      </c>
      <c r="E75" s="168"/>
      <c r="F75" s="8" t="s">
        <v>31</v>
      </c>
      <c r="G75" s="1">
        <v>29217.759999999998</v>
      </c>
      <c r="H75" s="7">
        <v>0</v>
      </c>
      <c r="I75" s="7">
        <v>29.217759999999998</v>
      </c>
      <c r="J75" s="7">
        <v>0</v>
      </c>
      <c r="K75" s="7">
        <v>29.217759999999998</v>
      </c>
    </row>
    <row r="76" spans="1:11" ht="22.5" x14ac:dyDescent="0.2">
      <c r="A76" s="153"/>
      <c r="B76" s="173"/>
      <c r="C76" s="80" t="s">
        <v>197</v>
      </c>
      <c r="D76" s="74" t="s">
        <v>198</v>
      </c>
      <c r="E76" s="168"/>
      <c r="F76" s="8" t="s">
        <v>31</v>
      </c>
      <c r="G76" s="74">
        <v>29217.759999999998</v>
      </c>
      <c r="H76" s="7">
        <v>0</v>
      </c>
      <c r="I76" s="7">
        <v>29.216999999999999</v>
      </c>
      <c r="J76" s="7">
        <v>0</v>
      </c>
      <c r="K76" s="7">
        <v>29.217759999999998</v>
      </c>
    </row>
    <row r="77" spans="1:11" ht="56.25" x14ac:dyDescent="0.2">
      <c r="A77" s="153"/>
      <c r="B77" s="173"/>
      <c r="C77" s="80" t="s">
        <v>199</v>
      </c>
      <c r="D77" s="76" t="s">
        <v>200</v>
      </c>
      <c r="E77" s="168"/>
      <c r="F77" s="76" t="s">
        <v>201</v>
      </c>
      <c r="G77" s="1">
        <v>19000</v>
      </c>
      <c r="H77" s="7">
        <v>19000</v>
      </c>
      <c r="I77" s="7">
        <v>19</v>
      </c>
      <c r="J77" s="7">
        <v>0</v>
      </c>
      <c r="K77" s="7">
        <v>19</v>
      </c>
    </row>
    <row r="78" spans="1:11" ht="67.5" x14ac:dyDescent="0.2">
      <c r="A78" s="153"/>
      <c r="B78" s="173"/>
      <c r="C78" s="80" t="s">
        <v>202</v>
      </c>
      <c r="D78" s="76" t="s">
        <v>203</v>
      </c>
      <c r="E78" s="168"/>
      <c r="F78" s="76" t="s">
        <v>204</v>
      </c>
      <c r="G78" s="1">
        <v>24000</v>
      </c>
      <c r="H78" s="7">
        <v>24000</v>
      </c>
      <c r="I78" s="7">
        <v>24</v>
      </c>
      <c r="J78" s="7">
        <v>0</v>
      </c>
      <c r="K78" s="7">
        <v>24</v>
      </c>
    </row>
    <row r="79" spans="1:11" x14ac:dyDescent="0.2">
      <c r="A79" s="153"/>
      <c r="B79" s="173"/>
      <c r="C79" s="80" t="s">
        <v>205</v>
      </c>
      <c r="D79" s="76" t="s">
        <v>48</v>
      </c>
      <c r="E79" s="168"/>
      <c r="F79" s="76" t="s">
        <v>206</v>
      </c>
      <c r="G79" s="1">
        <v>58585.21</v>
      </c>
      <c r="H79" s="7">
        <v>0</v>
      </c>
      <c r="I79" s="7">
        <v>58.585209999999996</v>
      </c>
      <c r="J79" s="7">
        <v>0</v>
      </c>
      <c r="K79" s="7">
        <v>58.585209999999996</v>
      </c>
    </row>
    <row r="80" spans="1:11" ht="22.5" x14ac:dyDescent="0.2">
      <c r="A80" s="153"/>
      <c r="B80" s="173"/>
      <c r="C80" s="80" t="s">
        <v>207</v>
      </c>
      <c r="D80" s="76"/>
      <c r="E80" s="168"/>
      <c r="F80" s="76"/>
      <c r="G80" s="1">
        <v>92504.61</v>
      </c>
      <c r="H80" s="7">
        <v>0</v>
      </c>
      <c r="I80" s="7">
        <v>92.50461</v>
      </c>
      <c r="J80" s="7">
        <v>0</v>
      </c>
      <c r="K80" s="7">
        <v>92.50461</v>
      </c>
    </row>
    <row r="81" spans="1:11" ht="56.25" x14ac:dyDescent="0.2">
      <c r="A81" s="153"/>
      <c r="B81" s="173"/>
      <c r="C81" s="80" t="s">
        <v>208</v>
      </c>
      <c r="D81" s="76" t="s">
        <v>209</v>
      </c>
      <c r="E81" s="168"/>
      <c r="F81" s="76" t="s">
        <v>210</v>
      </c>
      <c r="G81" s="1">
        <v>47392</v>
      </c>
      <c r="H81" s="7">
        <v>47392</v>
      </c>
      <c r="I81" s="7">
        <v>47.392000000000003</v>
      </c>
      <c r="J81" s="7">
        <v>0</v>
      </c>
      <c r="K81" s="7">
        <v>47.392000000000003</v>
      </c>
    </row>
    <row r="82" spans="1:11" ht="22.5" x14ac:dyDescent="0.2">
      <c r="A82" s="154"/>
      <c r="B82" s="174"/>
      <c r="C82" s="80" t="s">
        <v>211</v>
      </c>
      <c r="D82" s="74" t="s">
        <v>212</v>
      </c>
      <c r="E82" s="167"/>
      <c r="F82" s="8" t="s">
        <v>58</v>
      </c>
      <c r="G82" s="74">
        <v>17530.900000000001</v>
      </c>
      <c r="H82" s="7">
        <v>0</v>
      </c>
      <c r="I82" s="7">
        <v>17.530899999999999</v>
      </c>
      <c r="J82" s="7">
        <v>0</v>
      </c>
      <c r="K82" s="7">
        <v>17.530899999999999</v>
      </c>
    </row>
    <row r="83" spans="1:11" ht="22.5" x14ac:dyDescent="0.2">
      <c r="A83" s="152">
        <v>4</v>
      </c>
      <c r="B83" s="172" t="s">
        <v>158</v>
      </c>
      <c r="C83" s="80" t="s">
        <v>213</v>
      </c>
      <c r="D83" s="11" t="s">
        <v>180</v>
      </c>
      <c r="E83" s="156" t="s">
        <v>22</v>
      </c>
      <c r="F83" s="7" t="s">
        <v>178</v>
      </c>
      <c r="G83" s="7">
        <v>130830.96</v>
      </c>
      <c r="H83" s="3">
        <v>0</v>
      </c>
      <c r="I83" s="3">
        <v>130.83096</v>
      </c>
      <c r="J83" s="3">
        <v>0</v>
      </c>
      <c r="K83" s="3">
        <v>130.83096</v>
      </c>
    </row>
    <row r="84" spans="1:11" ht="22.5" x14ac:dyDescent="0.2">
      <c r="A84" s="153"/>
      <c r="B84" s="173"/>
      <c r="C84" s="80" t="s">
        <v>186</v>
      </c>
      <c r="D84" s="11" t="s">
        <v>180</v>
      </c>
      <c r="E84" s="157"/>
      <c r="F84" s="7" t="s">
        <v>187</v>
      </c>
      <c r="G84" s="7">
        <v>236901</v>
      </c>
      <c r="H84" s="3">
        <v>0</v>
      </c>
      <c r="I84" s="3">
        <v>215.3715</v>
      </c>
      <c r="J84" s="3">
        <v>0</v>
      </c>
      <c r="K84" s="3">
        <v>215.3715</v>
      </c>
    </row>
    <row r="85" spans="1:11" ht="22.5" x14ac:dyDescent="0.2">
      <c r="A85" s="153"/>
      <c r="B85" s="173"/>
      <c r="C85" s="80" t="s">
        <v>214</v>
      </c>
      <c r="D85" s="11" t="s">
        <v>183</v>
      </c>
      <c r="E85" s="157"/>
      <c r="F85" s="7" t="s">
        <v>215</v>
      </c>
      <c r="G85" s="7">
        <v>236667.93</v>
      </c>
      <c r="H85" s="3">
        <v>0</v>
      </c>
      <c r="I85" s="3">
        <v>236.66793000000001</v>
      </c>
      <c r="J85" s="3">
        <v>0</v>
      </c>
      <c r="K85" s="3">
        <v>236.66793000000001</v>
      </c>
    </row>
    <row r="86" spans="1:11" ht="22.5" x14ac:dyDescent="0.2">
      <c r="A86" s="153"/>
      <c r="B86" s="173"/>
      <c r="C86" s="80" t="s">
        <v>216</v>
      </c>
      <c r="D86" s="11" t="s">
        <v>183</v>
      </c>
      <c r="E86" s="157"/>
      <c r="F86" s="7" t="s">
        <v>57</v>
      </c>
      <c r="G86" s="7">
        <v>239501.4</v>
      </c>
      <c r="H86" s="3">
        <v>0</v>
      </c>
      <c r="I86" s="3">
        <v>239.50139999999999</v>
      </c>
      <c r="J86" s="3">
        <v>0</v>
      </c>
      <c r="K86" s="3">
        <v>239.50139999999999</v>
      </c>
    </row>
    <row r="87" spans="1:11" ht="22.5" x14ac:dyDescent="0.2">
      <c r="A87" s="153"/>
      <c r="B87" s="173"/>
      <c r="C87" s="80" t="s">
        <v>217</v>
      </c>
      <c r="D87" s="11" t="s">
        <v>183</v>
      </c>
      <c r="E87" s="157"/>
      <c r="F87" s="7" t="s">
        <v>218</v>
      </c>
      <c r="G87" s="7">
        <v>223534.64</v>
      </c>
      <c r="H87" s="3">
        <v>0</v>
      </c>
      <c r="I87" s="3">
        <v>223.53464</v>
      </c>
      <c r="J87" s="3">
        <v>0</v>
      </c>
      <c r="K87" s="3">
        <v>223.53464</v>
      </c>
    </row>
    <row r="88" spans="1:11" ht="33.75" x14ac:dyDescent="0.2">
      <c r="A88" s="153"/>
      <c r="B88" s="173"/>
      <c r="C88" s="80" t="s">
        <v>219</v>
      </c>
      <c r="D88" s="11" t="s">
        <v>220</v>
      </c>
      <c r="E88" s="157"/>
      <c r="F88" s="7" t="s">
        <v>221</v>
      </c>
      <c r="G88" s="7">
        <v>484048.53</v>
      </c>
      <c r="H88" s="3">
        <v>0</v>
      </c>
      <c r="I88" s="3">
        <v>484.04853000000003</v>
      </c>
      <c r="J88" s="3">
        <v>0</v>
      </c>
      <c r="K88" s="3">
        <v>484.04853000000003</v>
      </c>
    </row>
    <row r="89" spans="1:11" ht="22.5" x14ac:dyDescent="0.2">
      <c r="A89" s="154"/>
      <c r="B89" s="174"/>
      <c r="C89" s="80" t="s">
        <v>222</v>
      </c>
      <c r="D89" s="11" t="s">
        <v>183</v>
      </c>
      <c r="E89" s="158"/>
      <c r="F89" s="7" t="s">
        <v>215</v>
      </c>
      <c r="G89" s="7">
        <v>264170.03999999998</v>
      </c>
      <c r="H89" s="3">
        <v>0</v>
      </c>
      <c r="I89" s="3">
        <v>264.17003999999997</v>
      </c>
      <c r="J89" s="3">
        <v>0</v>
      </c>
      <c r="K89" s="3">
        <v>264.17003999999997</v>
      </c>
    </row>
    <row r="90" spans="1:11" ht="101.25" x14ac:dyDescent="0.2">
      <c r="A90" s="74">
        <v>5</v>
      </c>
      <c r="B90" s="75" t="s">
        <v>159</v>
      </c>
      <c r="C90" s="156" t="s">
        <v>223</v>
      </c>
      <c r="D90" s="156" t="s">
        <v>183</v>
      </c>
      <c r="E90" s="156" t="s">
        <v>22</v>
      </c>
      <c r="F90" s="156" t="s">
        <v>86</v>
      </c>
      <c r="G90" s="3">
        <v>1404500</v>
      </c>
      <c r="H90" s="3">
        <v>0</v>
      </c>
      <c r="I90" s="3">
        <v>1404.5</v>
      </c>
      <c r="J90" s="3">
        <v>0</v>
      </c>
      <c r="K90" s="3">
        <v>1404.5</v>
      </c>
    </row>
    <row r="91" spans="1:11" ht="112.5" x14ac:dyDescent="0.2">
      <c r="A91" s="74">
        <v>6</v>
      </c>
      <c r="B91" s="75" t="s">
        <v>160</v>
      </c>
      <c r="C91" s="158"/>
      <c r="D91" s="158"/>
      <c r="E91" s="158"/>
      <c r="F91" s="158"/>
      <c r="G91" s="32">
        <v>1405.91</v>
      </c>
      <c r="H91" s="80">
        <v>0</v>
      </c>
      <c r="I91" s="80">
        <v>1.40591</v>
      </c>
      <c r="J91" s="80">
        <v>0</v>
      </c>
      <c r="K91" s="80">
        <v>1.40591</v>
      </c>
    </row>
    <row r="92" spans="1:11" x14ac:dyDescent="0.2">
      <c r="A92" s="169" t="s">
        <v>135</v>
      </c>
      <c r="B92" s="170"/>
      <c r="C92" s="170"/>
      <c r="D92" s="170"/>
      <c r="E92" s="170"/>
      <c r="F92" s="170"/>
      <c r="G92" s="170"/>
      <c r="H92" s="170"/>
      <c r="I92" s="170"/>
      <c r="J92" s="170"/>
      <c r="K92" s="171"/>
    </row>
    <row r="93" spans="1:11" ht="89.25" x14ac:dyDescent="0.2">
      <c r="A93" s="65">
        <v>1</v>
      </c>
      <c r="B93" s="65" t="s">
        <v>134</v>
      </c>
      <c r="C93" s="65" t="s">
        <v>224</v>
      </c>
      <c r="D93" s="65" t="s">
        <v>200</v>
      </c>
      <c r="E93" s="65" t="s">
        <v>22</v>
      </c>
      <c r="F93" s="65" t="s">
        <v>201</v>
      </c>
      <c r="G93" s="16">
        <v>5000</v>
      </c>
      <c r="H93" s="16">
        <v>5</v>
      </c>
      <c r="I93" s="16">
        <v>5</v>
      </c>
      <c r="J93" s="16">
        <v>5</v>
      </c>
      <c r="K93" s="16">
        <v>5</v>
      </c>
    </row>
    <row r="94" spans="1:11" ht="12.75" x14ac:dyDescent="0.2">
      <c r="A94" s="144" t="s">
        <v>136</v>
      </c>
      <c r="B94" s="145"/>
      <c r="C94" s="145"/>
      <c r="D94" s="145"/>
      <c r="E94" s="145"/>
      <c r="F94" s="145"/>
      <c r="G94" s="145"/>
      <c r="H94" s="145"/>
      <c r="I94" s="145"/>
      <c r="J94" s="145"/>
      <c r="K94" s="146"/>
    </row>
    <row r="95" spans="1:11" ht="22.5" x14ac:dyDescent="0.2">
      <c r="A95" s="156">
        <v>1</v>
      </c>
      <c r="B95" s="159" t="s">
        <v>161</v>
      </c>
      <c r="C95" s="10" t="s">
        <v>225</v>
      </c>
      <c r="D95" s="74" t="s">
        <v>48</v>
      </c>
      <c r="E95" s="156" t="s">
        <v>22</v>
      </c>
      <c r="F95" s="33" t="s">
        <v>49</v>
      </c>
      <c r="G95" s="1">
        <v>24000</v>
      </c>
      <c r="H95" s="3">
        <v>0</v>
      </c>
      <c r="I95" s="3">
        <v>24</v>
      </c>
      <c r="J95" s="3">
        <v>0</v>
      </c>
      <c r="K95" s="3">
        <v>24</v>
      </c>
    </row>
    <row r="96" spans="1:11" ht="33.75" x14ac:dyDescent="0.2">
      <c r="A96" s="157"/>
      <c r="B96" s="160"/>
      <c r="C96" s="10" t="s">
        <v>226</v>
      </c>
      <c r="D96" s="74" t="s">
        <v>220</v>
      </c>
      <c r="E96" s="157"/>
      <c r="F96" s="33" t="s">
        <v>218</v>
      </c>
      <c r="G96" s="1">
        <v>137003</v>
      </c>
      <c r="H96" s="3">
        <v>0</v>
      </c>
      <c r="I96" s="3">
        <v>137.00299999999999</v>
      </c>
      <c r="J96" s="3">
        <v>0</v>
      </c>
      <c r="K96" s="3">
        <v>137.00299999999999</v>
      </c>
    </row>
    <row r="97" spans="1:11" ht="22.5" x14ac:dyDescent="0.2">
      <c r="A97" s="157"/>
      <c r="B97" s="160"/>
      <c r="C97" s="10" t="s">
        <v>47</v>
      </c>
      <c r="D97" s="74" t="s">
        <v>48</v>
      </c>
      <c r="E97" s="157"/>
      <c r="F97" s="33" t="s">
        <v>49</v>
      </c>
      <c r="G97" s="1">
        <v>19500</v>
      </c>
      <c r="H97" s="3">
        <v>0</v>
      </c>
      <c r="I97" s="3">
        <v>19.5</v>
      </c>
      <c r="J97" s="3">
        <v>0</v>
      </c>
      <c r="K97" s="3">
        <v>19.5</v>
      </c>
    </row>
    <row r="98" spans="1:11" ht="33.75" x14ac:dyDescent="0.2">
      <c r="A98" s="157"/>
      <c r="B98" s="160"/>
      <c r="C98" s="10" t="s">
        <v>227</v>
      </c>
      <c r="D98" s="74" t="s">
        <v>220</v>
      </c>
      <c r="E98" s="157"/>
      <c r="F98" s="33" t="s">
        <v>218</v>
      </c>
      <c r="G98" s="1">
        <v>735098.51</v>
      </c>
      <c r="H98" s="3">
        <v>0</v>
      </c>
      <c r="I98" s="3">
        <v>735.09851000000003</v>
      </c>
      <c r="J98" s="3">
        <v>0</v>
      </c>
      <c r="K98" s="3">
        <v>735.09851000000003</v>
      </c>
    </row>
    <row r="99" spans="1:11" x14ac:dyDescent="0.2">
      <c r="A99" s="157"/>
      <c r="B99" s="160"/>
      <c r="C99" s="10" t="s">
        <v>87</v>
      </c>
      <c r="D99" s="74" t="s">
        <v>48</v>
      </c>
      <c r="E99" s="157"/>
      <c r="F99" s="33" t="s">
        <v>49</v>
      </c>
      <c r="G99" s="1">
        <v>46100</v>
      </c>
      <c r="H99" s="3">
        <v>0</v>
      </c>
      <c r="I99" s="3">
        <v>46.1</v>
      </c>
      <c r="J99" s="3">
        <v>0</v>
      </c>
      <c r="K99" s="3">
        <v>46.1</v>
      </c>
    </row>
    <row r="100" spans="1:11" x14ac:dyDescent="0.2">
      <c r="A100" s="157"/>
      <c r="B100" s="160"/>
      <c r="C100" s="10" t="s">
        <v>87</v>
      </c>
      <c r="D100" s="74" t="s">
        <v>48</v>
      </c>
      <c r="E100" s="157"/>
      <c r="F100" s="33" t="s">
        <v>86</v>
      </c>
      <c r="G100" s="1">
        <v>3200</v>
      </c>
      <c r="H100" s="3">
        <v>0</v>
      </c>
      <c r="I100" s="3">
        <v>3.2</v>
      </c>
      <c r="J100" s="3">
        <v>0</v>
      </c>
      <c r="K100" s="3">
        <v>3.2</v>
      </c>
    </row>
    <row r="101" spans="1:11" x14ac:dyDescent="0.2">
      <c r="A101" s="157"/>
      <c r="B101" s="160"/>
      <c r="C101" s="10" t="s">
        <v>87</v>
      </c>
      <c r="D101" s="74" t="s">
        <v>48</v>
      </c>
      <c r="E101" s="157"/>
      <c r="F101" s="33" t="s">
        <v>86</v>
      </c>
      <c r="G101" s="1">
        <v>48040</v>
      </c>
      <c r="H101" s="3">
        <v>0</v>
      </c>
      <c r="I101" s="3">
        <v>48.04</v>
      </c>
      <c r="J101" s="3">
        <v>0</v>
      </c>
      <c r="K101" s="3">
        <v>48.04</v>
      </c>
    </row>
    <row r="102" spans="1:11" x14ac:dyDescent="0.2">
      <c r="A102" s="157"/>
      <c r="B102" s="160"/>
      <c r="C102" s="10" t="s">
        <v>87</v>
      </c>
      <c r="D102" s="74" t="s">
        <v>48</v>
      </c>
      <c r="E102" s="157"/>
      <c r="F102" s="33" t="s">
        <v>86</v>
      </c>
      <c r="G102" s="1">
        <v>162920</v>
      </c>
      <c r="H102" s="3">
        <v>0</v>
      </c>
      <c r="I102" s="3">
        <v>162.91999999999999</v>
      </c>
      <c r="J102" s="3">
        <v>0</v>
      </c>
      <c r="K102" s="3">
        <v>162.91999999999999</v>
      </c>
    </row>
    <row r="103" spans="1:11" x14ac:dyDescent="0.2">
      <c r="A103" s="157"/>
      <c r="B103" s="160"/>
      <c r="C103" s="10" t="s">
        <v>87</v>
      </c>
      <c r="D103" s="74" t="s">
        <v>48</v>
      </c>
      <c r="E103" s="157"/>
      <c r="F103" s="33" t="s">
        <v>86</v>
      </c>
      <c r="G103" s="1">
        <v>163760</v>
      </c>
      <c r="H103" s="3">
        <v>0</v>
      </c>
      <c r="I103" s="3">
        <v>163.76</v>
      </c>
      <c r="J103" s="3">
        <v>0</v>
      </c>
      <c r="K103" s="3">
        <v>163.76</v>
      </c>
    </row>
    <row r="104" spans="1:11" ht="33.75" x14ac:dyDescent="0.2">
      <c r="A104" s="157"/>
      <c r="B104" s="160"/>
      <c r="C104" s="10" t="s">
        <v>228</v>
      </c>
      <c r="D104" s="74" t="s">
        <v>220</v>
      </c>
      <c r="E104" s="157"/>
      <c r="F104" s="33" t="s">
        <v>86</v>
      </c>
      <c r="G104" s="1">
        <v>298738.2</v>
      </c>
      <c r="H104" s="3">
        <v>0</v>
      </c>
      <c r="I104" s="3">
        <v>298.73820000000001</v>
      </c>
      <c r="J104" s="3">
        <v>0</v>
      </c>
      <c r="K104" s="3">
        <v>298.73820000000001</v>
      </c>
    </row>
    <row r="105" spans="1:11" ht="33.75" x14ac:dyDescent="0.2">
      <c r="A105" s="157"/>
      <c r="B105" s="160"/>
      <c r="C105" s="10" t="s">
        <v>229</v>
      </c>
      <c r="D105" s="76" t="s">
        <v>230</v>
      </c>
      <c r="E105" s="157"/>
      <c r="F105" s="33" t="s">
        <v>86</v>
      </c>
      <c r="G105" s="1">
        <v>3759770.17</v>
      </c>
      <c r="H105" s="3">
        <v>0</v>
      </c>
      <c r="I105" s="3">
        <v>3759.7701699999998</v>
      </c>
      <c r="J105" s="3">
        <v>0</v>
      </c>
      <c r="K105" s="3">
        <v>3759.7701699999998</v>
      </c>
    </row>
    <row r="106" spans="1:11" ht="33.75" x14ac:dyDescent="0.2">
      <c r="A106" s="157"/>
      <c r="B106" s="160"/>
      <c r="C106" s="10" t="s">
        <v>231</v>
      </c>
      <c r="D106" s="76" t="s">
        <v>230</v>
      </c>
      <c r="E106" s="157"/>
      <c r="F106" s="33" t="s">
        <v>86</v>
      </c>
      <c r="G106" s="1">
        <v>130519.83</v>
      </c>
      <c r="H106" s="3">
        <v>0</v>
      </c>
      <c r="I106" s="3">
        <v>130.51983000000001</v>
      </c>
      <c r="J106" s="3">
        <v>0</v>
      </c>
      <c r="K106" s="3">
        <v>130.51983000000001</v>
      </c>
    </row>
    <row r="107" spans="1:11" x14ac:dyDescent="0.2">
      <c r="A107" s="158"/>
      <c r="B107" s="161"/>
      <c r="C107" s="10" t="s">
        <v>87</v>
      </c>
      <c r="D107" s="74" t="s">
        <v>48</v>
      </c>
      <c r="E107" s="158"/>
      <c r="F107" s="33" t="s">
        <v>31</v>
      </c>
      <c r="G107" s="1">
        <v>148562.66</v>
      </c>
      <c r="H107" s="3">
        <v>0</v>
      </c>
      <c r="I107" s="3">
        <v>148.56265999999999</v>
      </c>
      <c r="J107" s="3">
        <v>0</v>
      </c>
      <c r="K107" s="3">
        <v>148.56265999999999</v>
      </c>
    </row>
    <row r="108" spans="1:11" ht="22.5" x14ac:dyDescent="0.2">
      <c r="A108" s="156">
        <v>2</v>
      </c>
      <c r="B108" s="159" t="s">
        <v>162</v>
      </c>
      <c r="C108" s="80" t="s">
        <v>232</v>
      </c>
      <c r="D108" s="74" t="s">
        <v>33</v>
      </c>
      <c r="E108" s="156" t="s">
        <v>22</v>
      </c>
      <c r="F108" s="74" t="s">
        <v>233</v>
      </c>
      <c r="G108" s="1">
        <v>19479.599999999999</v>
      </c>
      <c r="H108" s="3">
        <v>0</v>
      </c>
      <c r="I108" s="3">
        <v>19.479600000000001</v>
      </c>
      <c r="J108" s="3">
        <v>0</v>
      </c>
      <c r="K108" s="3">
        <v>19.479600000000001</v>
      </c>
    </row>
    <row r="109" spans="1:11" ht="22.5" x14ac:dyDescent="0.2">
      <c r="A109" s="157"/>
      <c r="B109" s="160"/>
      <c r="C109" s="80" t="s">
        <v>234</v>
      </c>
      <c r="D109" s="74" t="s">
        <v>183</v>
      </c>
      <c r="E109" s="157"/>
      <c r="F109" s="74" t="s">
        <v>187</v>
      </c>
      <c r="G109" s="1">
        <v>162000</v>
      </c>
      <c r="H109" s="1">
        <v>162000</v>
      </c>
      <c r="I109" s="3">
        <v>162</v>
      </c>
      <c r="J109" s="3">
        <v>0</v>
      </c>
      <c r="K109" s="3">
        <v>162</v>
      </c>
    </row>
    <row r="110" spans="1:11" ht="22.5" x14ac:dyDescent="0.2">
      <c r="A110" s="157"/>
      <c r="B110" s="160"/>
      <c r="C110" s="80" t="s">
        <v>235</v>
      </c>
      <c r="D110" s="74" t="s">
        <v>183</v>
      </c>
      <c r="E110" s="157"/>
      <c r="F110" s="74" t="s">
        <v>187</v>
      </c>
      <c r="G110" s="74" t="s">
        <v>236</v>
      </c>
      <c r="H110" s="74" t="s">
        <v>237</v>
      </c>
      <c r="I110" s="3">
        <v>180.40600000000001</v>
      </c>
      <c r="J110" s="3">
        <v>0</v>
      </c>
      <c r="K110" s="3">
        <v>180.40600000000001</v>
      </c>
    </row>
    <row r="111" spans="1:11" ht="22.5" x14ac:dyDescent="0.2">
      <c r="A111" s="157"/>
      <c r="B111" s="160"/>
      <c r="C111" s="80" t="s">
        <v>238</v>
      </c>
      <c r="D111" s="74" t="s">
        <v>183</v>
      </c>
      <c r="E111" s="157"/>
      <c r="F111" s="74" t="s">
        <v>187</v>
      </c>
      <c r="G111" s="1">
        <v>190449</v>
      </c>
      <c r="H111" s="1">
        <v>190449</v>
      </c>
      <c r="I111" s="3">
        <v>190.44900000000001</v>
      </c>
      <c r="J111" s="3">
        <v>0</v>
      </c>
      <c r="K111" s="3">
        <v>190.44900000000001</v>
      </c>
    </row>
    <row r="112" spans="1:11" ht="22.5" x14ac:dyDescent="0.2">
      <c r="A112" s="157"/>
      <c r="B112" s="160"/>
      <c r="C112" s="80" t="s">
        <v>239</v>
      </c>
      <c r="D112" s="74" t="s">
        <v>33</v>
      </c>
      <c r="E112" s="157"/>
      <c r="F112" s="74" t="s">
        <v>240</v>
      </c>
      <c r="G112" s="1">
        <v>177366</v>
      </c>
      <c r="H112" s="3">
        <v>0</v>
      </c>
      <c r="I112" s="3">
        <v>177.36600000000001</v>
      </c>
      <c r="J112" s="3">
        <v>0</v>
      </c>
      <c r="K112" s="3">
        <v>177.36600000000001</v>
      </c>
    </row>
    <row r="113" spans="1:11" ht="22.5" x14ac:dyDescent="0.2">
      <c r="A113" s="157"/>
      <c r="B113" s="160"/>
      <c r="C113" s="80" t="s">
        <v>241</v>
      </c>
      <c r="D113" s="34" t="s">
        <v>242</v>
      </c>
      <c r="E113" s="157"/>
      <c r="F113" s="35" t="s">
        <v>243</v>
      </c>
      <c r="G113" s="3">
        <v>29219.02</v>
      </c>
      <c r="H113" s="3">
        <v>0</v>
      </c>
      <c r="I113" s="3">
        <v>29.21902</v>
      </c>
      <c r="J113" s="3">
        <v>0</v>
      </c>
      <c r="K113" s="3">
        <v>29.21902</v>
      </c>
    </row>
    <row r="114" spans="1:11" ht="22.5" x14ac:dyDescent="0.2">
      <c r="A114" s="157"/>
      <c r="B114" s="160"/>
      <c r="C114" s="80" t="s">
        <v>244</v>
      </c>
      <c r="D114" s="74" t="s">
        <v>54</v>
      </c>
      <c r="E114" s="157"/>
      <c r="F114" s="74" t="s">
        <v>245</v>
      </c>
      <c r="G114" s="1">
        <v>43827.89</v>
      </c>
      <c r="H114" s="3">
        <v>0</v>
      </c>
      <c r="I114" s="3">
        <v>43.827889999999996</v>
      </c>
      <c r="J114" s="3">
        <v>0</v>
      </c>
      <c r="K114" s="3">
        <v>43.827889999999996</v>
      </c>
    </row>
    <row r="115" spans="1:11" ht="22.5" x14ac:dyDescent="0.2">
      <c r="A115" s="157"/>
      <c r="B115" s="160"/>
      <c r="C115" s="80" t="s">
        <v>246</v>
      </c>
      <c r="D115" s="74" t="s">
        <v>247</v>
      </c>
      <c r="E115" s="157"/>
      <c r="F115" s="74" t="s">
        <v>49</v>
      </c>
      <c r="G115" s="3">
        <v>29219.02</v>
      </c>
      <c r="H115" s="3">
        <v>0</v>
      </c>
      <c r="I115" s="3">
        <v>29.21902</v>
      </c>
      <c r="J115" s="3">
        <v>0</v>
      </c>
      <c r="K115" s="3">
        <v>29.21902</v>
      </c>
    </row>
    <row r="116" spans="1:11" ht="22.5" x14ac:dyDescent="0.2">
      <c r="A116" s="157"/>
      <c r="B116" s="160"/>
      <c r="C116" s="80" t="s">
        <v>248</v>
      </c>
      <c r="D116" s="74" t="s">
        <v>247</v>
      </c>
      <c r="E116" s="157"/>
      <c r="F116" s="74" t="s">
        <v>105</v>
      </c>
      <c r="G116" s="3">
        <v>36523.47</v>
      </c>
      <c r="H116" s="3">
        <v>0</v>
      </c>
      <c r="I116" s="3">
        <v>36.523470000000003</v>
      </c>
      <c r="J116" s="3">
        <v>0</v>
      </c>
      <c r="K116" s="3">
        <v>36.523470000000003</v>
      </c>
    </row>
    <row r="117" spans="1:11" ht="22.5" x14ac:dyDescent="0.2">
      <c r="A117" s="157"/>
      <c r="B117" s="160"/>
      <c r="C117" s="80" t="s">
        <v>249</v>
      </c>
      <c r="D117" s="74" t="s">
        <v>250</v>
      </c>
      <c r="E117" s="157"/>
      <c r="F117" s="74" t="s">
        <v>251</v>
      </c>
      <c r="G117" s="3">
        <v>116873.53</v>
      </c>
      <c r="H117" s="3">
        <v>0</v>
      </c>
      <c r="I117" s="3">
        <v>116.87353</v>
      </c>
      <c r="J117" s="3">
        <v>0</v>
      </c>
      <c r="K117" s="3">
        <v>116.87353</v>
      </c>
    </row>
    <row r="118" spans="1:11" ht="22.5" x14ac:dyDescent="0.2">
      <c r="A118" s="157"/>
      <c r="B118" s="160"/>
      <c r="C118" s="80" t="s">
        <v>252</v>
      </c>
      <c r="D118" s="74" t="s">
        <v>253</v>
      </c>
      <c r="E118" s="157"/>
      <c r="F118" s="74" t="s">
        <v>251</v>
      </c>
      <c r="G118" s="3">
        <v>73045.64</v>
      </c>
      <c r="H118" s="3">
        <v>0</v>
      </c>
      <c r="I118" s="3">
        <v>73.045640000000006</v>
      </c>
      <c r="J118" s="3">
        <v>0</v>
      </c>
      <c r="K118" s="3">
        <v>73.045640000000006</v>
      </c>
    </row>
    <row r="119" spans="1:11" ht="22.5" x14ac:dyDescent="0.2">
      <c r="A119" s="157"/>
      <c r="B119" s="160"/>
      <c r="C119" s="80" t="s">
        <v>254</v>
      </c>
      <c r="D119" s="74" t="s">
        <v>255</v>
      </c>
      <c r="E119" s="157"/>
      <c r="F119" s="74" t="s">
        <v>256</v>
      </c>
      <c r="G119" s="3">
        <v>44000</v>
      </c>
      <c r="H119" s="3">
        <v>0</v>
      </c>
      <c r="I119" s="3">
        <v>44</v>
      </c>
      <c r="J119" s="3">
        <v>0</v>
      </c>
      <c r="K119" s="3">
        <v>44</v>
      </c>
    </row>
    <row r="120" spans="1:11" ht="22.5" x14ac:dyDescent="0.2">
      <c r="A120" s="158"/>
      <c r="B120" s="161"/>
      <c r="C120" s="80" t="s">
        <v>257</v>
      </c>
      <c r="D120" s="74" t="s">
        <v>258</v>
      </c>
      <c r="E120" s="158"/>
      <c r="F120" s="74" t="s">
        <v>259</v>
      </c>
      <c r="G120" s="3">
        <v>65878.460000000006</v>
      </c>
      <c r="H120" s="3">
        <v>0</v>
      </c>
      <c r="I120" s="3">
        <v>65.878460000000004</v>
      </c>
      <c r="J120" s="3">
        <v>0</v>
      </c>
      <c r="K120" s="3">
        <v>65.878460000000004</v>
      </c>
    </row>
    <row r="121" spans="1:11" ht="135" x14ac:dyDescent="0.2">
      <c r="A121" s="77">
        <v>3</v>
      </c>
      <c r="B121" s="78" t="s">
        <v>163</v>
      </c>
      <c r="C121" s="80" t="s">
        <v>260</v>
      </c>
      <c r="D121" s="80" t="s">
        <v>42</v>
      </c>
      <c r="E121" s="79" t="s">
        <v>22</v>
      </c>
      <c r="F121" s="8" t="s">
        <v>31</v>
      </c>
      <c r="G121" s="80">
        <v>82043</v>
      </c>
      <c r="H121" s="80" t="s">
        <v>42</v>
      </c>
      <c r="I121" s="3">
        <v>82.043000000000006</v>
      </c>
      <c r="J121" s="7">
        <v>0</v>
      </c>
      <c r="K121" s="3">
        <v>82.043000000000006</v>
      </c>
    </row>
    <row r="122" spans="1:11" ht="22.5" x14ac:dyDescent="0.2">
      <c r="A122" s="175">
        <v>4</v>
      </c>
      <c r="B122" s="176" t="s">
        <v>164</v>
      </c>
      <c r="C122" s="76" t="s">
        <v>261</v>
      </c>
      <c r="D122" s="76" t="s">
        <v>262</v>
      </c>
      <c r="E122" s="177" t="s">
        <v>22</v>
      </c>
      <c r="F122" s="74" t="s">
        <v>263</v>
      </c>
      <c r="G122" s="7">
        <v>149000</v>
      </c>
      <c r="H122" s="7">
        <v>0</v>
      </c>
      <c r="I122" s="7">
        <v>149</v>
      </c>
      <c r="J122" s="7">
        <v>0</v>
      </c>
      <c r="K122" s="7">
        <v>149</v>
      </c>
    </row>
    <row r="123" spans="1:11" ht="22.5" x14ac:dyDescent="0.2">
      <c r="A123" s="175"/>
      <c r="B123" s="176"/>
      <c r="C123" s="76" t="s">
        <v>264</v>
      </c>
      <c r="D123" s="76" t="s">
        <v>262</v>
      </c>
      <c r="E123" s="177"/>
      <c r="F123" s="74" t="s">
        <v>263</v>
      </c>
      <c r="G123" s="7">
        <v>155000</v>
      </c>
      <c r="H123" s="7">
        <v>0</v>
      </c>
      <c r="I123" s="7">
        <v>155</v>
      </c>
      <c r="J123" s="7">
        <v>0</v>
      </c>
      <c r="K123" s="7">
        <v>155</v>
      </c>
    </row>
    <row r="124" spans="1:11" x14ac:dyDescent="0.2">
      <c r="A124" s="169" t="s">
        <v>275</v>
      </c>
      <c r="B124" s="170"/>
      <c r="C124" s="170"/>
      <c r="D124" s="170"/>
      <c r="E124" s="170"/>
      <c r="F124" s="170"/>
      <c r="G124" s="170"/>
      <c r="H124" s="170"/>
      <c r="I124" s="170"/>
      <c r="J124" s="170"/>
      <c r="K124" s="171"/>
    </row>
    <row r="125" spans="1:11" ht="45" x14ac:dyDescent="0.2">
      <c r="A125" s="80">
        <v>1</v>
      </c>
      <c r="B125" s="80" t="s">
        <v>165</v>
      </c>
      <c r="C125" s="80" t="s">
        <v>265</v>
      </c>
      <c r="D125" s="80" t="s">
        <v>73</v>
      </c>
      <c r="E125" s="80" t="s">
        <v>22</v>
      </c>
      <c r="F125" s="80" t="s">
        <v>41</v>
      </c>
      <c r="G125" s="3">
        <v>37000</v>
      </c>
      <c r="H125" s="3">
        <v>0</v>
      </c>
      <c r="I125" s="3">
        <v>37</v>
      </c>
      <c r="J125" s="3">
        <v>0</v>
      </c>
      <c r="K125" s="3">
        <v>37</v>
      </c>
    </row>
    <row r="126" spans="1:11" ht="22.5" x14ac:dyDescent="0.2">
      <c r="A126" s="156">
        <v>2</v>
      </c>
      <c r="B126" s="156" t="s">
        <v>166</v>
      </c>
      <c r="C126" s="76" t="s">
        <v>266</v>
      </c>
      <c r="D126" s="74" t="s">
        <v>33</v>
      </c>
      <c r="E126" s="156" t="s">
        <v>22</v>
      </c>
      <c r="F126" s="74" t="s">
        <v>31</v>
      </c>
      <c r="G126" s="1">
        <v>855708.92</v>
      </c>
      <c r="H126" s="3">
        <v>0</v>
      </c>
      <c r="I126" s="7">
        <v>855.70892000000003</v>
      </c>
      <c r="J126" s="3">
        <v>0</v>
      </c>
      <c r="K126" s="36">
        <v>855.70892000000003</v>
      </c>
    </row>
    <row r="127" spans="1:11" ht="33.75" x14ac:dyDescent="0.2">
      <c r="A127" s="157"/>
      <c r="B127" s="157"/>
      <c r="C127" s="76" t="s">
        <v>267</v>
      </c>
      <c r="D127" s="76" t="s">
        <v>30</v>
      </c>
      <c r="E127" s="157"/>
      <c r="F127" s="74" t="s">
        <v>31</v>
      </c>
      <c r="G127" s="1">
        <f>1499713.64+91.18</f>
        <v>1499804.8199999998</v>
      </c>
      <c r="H127" s="7">
        <v>0</v>
      </c>
      <c r="I127" s="7">
        <v>1499.8048200000001</v>
      </c>
      <c r="J127" s="7">
        <v>0</v>
      </c>
      <c r="K127" s="36">
        <v>1499.8048200000001</v>
      </c>
    </row>
    <row r="128" spans="1:11" ht="22.5" x14ac:dyDescent="0.2">
      <c r="A128" s="157"/>
      <c r="B128" s="157"/>
      <c r="C128" s="76" t="s">
        <v>268</v>
      </c>
      <c r="D128" s="74" t="s">
        <v>33</v>
      </c>
      <c r="E128" s="157"/>
      <c r="F128" s="8"/>
      <c r="G128" s="1">
        <v>20089.43</v>
      </c>
      <c r="H128" s="7"/>
      <c r="I128" s="7">
        <v>20.08943</v>
      </c>
      <c r="J128" s="7">
        <v>0</v>
      </c>
      <c r="K128" s="7">
        <v>20.08943</v>
      </c>
    </row>
    <row r="129" spans="1:11" ht="67.5" x14ac:dyDescent="0.2">
      <c r="A129" s="74">
        <v>3</v>
      </c>
      <c r="B129" s="76" t="s">
        <v>167</v>
      </c>
      <c r="C129" s="80" t="s">
        <v>269</v>
      </c>
      <c r="D129" s="76" t="s">
        <v>270</v>
      </c>
      <c r="E129" s="76" t="s">
        <v>22</v>
      </c>
      <c r="F129" s="76" t="s">
        <v>204</v>
      </c>
      <c r="G129" s="1">
        <v>49636.15</v>
      </c>
      <c r="H129" s="1">
        <v>49636.15</v>
      </c>
      <c r="I129" s="7">
        <v>49.636150000000001</v>
      </c>
      <c r="J129" s="7">
        <v>49.636150000000001</v>
      </c>
      <c r="K129" s="7">
        <v>49.636150000000001</v>
      </c>
    </row>
    <row r="130" spans="1:11" ht="56.25" x14ac:dyDescent="0.2">
      <c r="A130" s="74">
        <v>4</v>
      </c>
      <c r="B130" s="76" t="s">
        <v>168</v>
      </c>
      <c r="C130" s="76" t="s">
        <v>271</v>
      </c>
      <c r="D130" s="74"/>
      <c r="E130" s="76" t="s">
        <v>22</v>
      </c>
      <c r="F130" s="74" t="s">
        <v>272</v>
      </c>
      <c r="G130" s="7">
        <v>703872</v>
      </c>
      <c r="H130" s="7">
        <v>0</v>
      </c>
      <c r="I130" s="7">
        <v>703.87199999999996</v>
      </c>
      <c r="J130" s="7">
        <v>0</v>
      </c>
      <c r="K130" s="4">
        <v>703.87199999999996</v>
      </c>
    </row>
    <row r="131" spans="1:11" ht="45" x14ac:dyDescent="0.2">
      <c r="A131" s="74">
        <v>5</v>
      </c>
      <c r="B131" s="76" t="s">
        <v>169</v>
      </c>
      <c r="C131" s="76" t="s">
        <v>268</v>
      </c>
      <c r="D131" s="80" t="s">
        <v>79</v>
      </c>
      <c r="E131" s="76" t="s">
        <v>22</v>
      </c>
      <c r="F131" s="80" t="s">
        <v>42</v>
      </c>
      <c r="G131" s="3">
        <v>17905</v>
      </c>
      <c r="H131" s="3">
        <v>0</v>
      </c>
      <c r="I131" s="3">
        <v>17.905000000000001</v>
      </c>
      <c r="J131" s="3">
        <v>0</v>
      </c>
      <c r="K131" s="3">
        <v>17.905000000000001</v>
      </c>
    </row>
    <row r="132" spans="1:11" ht="45" x14ac:dyDescent="0.2">
      <c r="A132" s="74">
        <v>6</v>
      </c>
      <c r="B132" s="76" t="s">
        <v>170</v>
      </c>
      <c r="C132" s="80" t="s">
        <v>273</v>
      </c>
      <c r="D132" s="80" t="s">
        <v>274</v>
      </c>
      <c r="E132" s="76" t="s">
        <v>22</v>
      </c>
      <c r="F132" s="80" t="s">
        <v>218</v>
      </c>
      <c r="G132" s="32">
        <v>340191</v>
      </c>
      <c r="H132" s="3">
        <v>0</v>
      </c>
      <c r="I132" s="3">
        <v>340.19099999999997</v>
      </c>
      <c r="J132" s="3">
        <v>0</v>
      </c>
      <c r="K132" s="3">
        <v>340.19099999999997</v>
      </c>
    </row>
    <row r="133" spans="1:11" x14ac:dyDescent="0.2">
      <c r="A133" s="169" t="s">
        <v>139</v>
      </c>
      <c r="B133" s="170"/>
      <c r="C133" s="170"/>
      <c r="D133" s="170"/>
      <c r="E133" s="170"/>
      <c r="F133" s="170"/>
      <c r="G133" s="170"/>
      <c r="H133" s="170"/>
      <c r="I133" s="170"/>
      <c r="J133" s="170"/>
      <c r="K133" s="171"/>
    </row>
    <row r="134" spans="1:11" ht="76.5" x14ac:dyDescent="0.2">
      <c r="A134" s="65">
        <v>1</v>
      </c>
      <c r="B134" s="65" t="s">
        <v>138</v>
      </c>
      <c r="C134" s="65" t="s">
        <v>276</v>
      </c>
      <c r="D134" s="65" t="s">
        <v>200</v>
      </c>
      <c r="E134" s="65" t="s">
        <v>22</v>
      </c>
      <c r="F134" s="65" t="s">
        <v>201</v>
      </c>
      <c r="G134" s="16">
        <v>800</v>
      </c>
      <c r="H134" s="16">
        <v>0.8</v>
      </c>
      <c r="I134" s="16">
        <v>0.8</v>
      </c>
      <c r="J134" s="16">
        <v>0.8</v>
      </c>
      <c r="K134" s="16">
        <v>0.8</v>
      </c>
    </row>
    <row r="135" spans="1:11" x14ac:dyDescent="0.2">
      <c r="A135" s="178" t="s">
        <v>277</v>
      </c>
      <c r="B135" s="179"/>
      <c r="C135" s="179"/>
      <c r="D135" s="179"/>
      <c r="E135" s="179"/>
      <c r="F135" s="179"/>
      <c r="G135" s="179"/>
      <c r="H135" s="179"/>
      <c r="I135" s="179"/>
      <c r="J135" s="179"/>
      <c r="K135" s="180"/>
    </row>
    <row r="136" spans="1:11" ht="45" x14ac:dyDescent="0.2">
      <c r="A136" s="156">
        <v>1</v>
      </c>
      <c r="B136" s="156" t="s">
        <v>149</v>
      </c>
      <c r="C136" s="76" t="s">
        <v>278</v>
      </c>
      <c r="D136" s="74" t="s">
        <v>48</v>
      </c>
      <c r="E136" s="80" t="s">
        <v>22</v>
      </c>
      <c r="F136" s="8">
        <v>44012</v>
      </c>
      <c r="G136" s="1">
        <v>5</v>
      </c>
      <c r="H136" s="3" t="s">
        <v>279</v>
      </c>
      <c r="I136" s="7">
        <v>5</v>
      </c>
      <c r="J136" s="3" t="s">
        <v>279</v>
      </c>
      <c r="K136" s="36">
        <v>5</v>
      </c>
    </row>
    <row r="137" spans="1:11" ht="45" x14ac:dyDescent="0.2">
      <c r="A137" s="157"/>
      <c r="B137" s="157"/>
      <c r="C137" s="76" t="s">
        <v>280</v>
      </c>
      <c r="D137" s="76" t="s">
        <v>48</v>
      </c>
      <c r="E137" s="80" t="s">
        <v>22</v>
      </c>
      <c r="F137" s="8">
        <v>44012</v>
      </c>
      <c r="G137" s="1">
        <v>10</v>
      </c>
      <c r="H137" s="7" t="s">
        <v>279</v>
      </c>
      <c r="I137" s="7">
        <v>10</v>
      </c>
      <c r="J137" s="7" t="s">
        <v>279</v>
      </c>
      <c r="K137" s="36">
        <v>10</v>
      </c>
    </row>
    <row r="138" spans="1:11" ht="45" x14ac:dyDescent="0.2">
      <c r="A138" s="157"/>
      <c r="B138" s="157"/>
      <c r="C138" s="76" t="s">
        <v>281</v>
      </c>
      <c r="D138" s="74" t="s">
        <v>48</v>
      </c>
      <c r="E138" s="80" t="s">
        <v>22</v>
      </c>
      <c r="F138" s="8">
        <v>44099</v>
      </c>
      <c r="G138" s="1">
        <v>18</v>
      </c>
      <c r="H138" s="7" t="s">
        <v>279</v>
      </c>
      <c r="I138" s="7">
        <v>18</v>
      </c>
      <c r="J138" s="7" t="s">
        <v>279</v>
      </c>
      <c r="K138" s="7">
        <v>18</v>
      </c>
    </row>
    <row r="139" spans="1:11" ht="45" x14ac:dyDescent="0.2">
      <c r="A139" s="158"/>
      <c r="B139" s="158"/>
      <c r="C139" s="80" t="s">
        <v>282</v>
      </c>
      <c r="D139" s="76" t="s">
        <v>283</v>
      </c>
      <c r="E139" s="76" t="s">
        <v>22</v>
      </c>
      <c r="F139" s="9">
        <v>44180</v>
      </c>
      <c r="G139" s="1">
        <v>400</v>
      </c>
      <c r="H139" s="1">
        <v>400</v>
      </c>
      <c r="I139" s="7">
        <v>400</v>
      </c>
      <c r="J139" s="7">
        <v>400</v>
      </c>
      <c r="K139" s="7">
        <v>400</v>
      </c>
    </row>
    <row r="140" spans="1:11" ht="28.5" customHeight="1" x14ac:dyDescent="0.2">
      <c r="A140" s="181" t="s">
        <v>284</v>
      </c>
      <c r="B140" s="182"/>
      <c r="C140" s="182"/>
      <c r="D140" s="182"/>
      <c r="E140" s="182"/>
      <c r="F140" s="182"/>
      <c r="G140" s="182"/>
      <c r="H140" s="182"/>
      <c r="I140" s="182"/>
      <c r="J140" s="182"/>
      <c r="K140" s="183"/>
    </row>
    <row r="141" spans="1:11" ht="45" customHeight="1" x14ac:dyDescent="0.2">
      <c r="A141" s="184">
        <v>1</v>
      </c>
      <c r="B141" s="185" t="s">
        <v>153</v>
      </c>
      <c r="C141" s="82" t="s">
        <v>285</v>
      </c>
      <c r="D141" s="82" t="s">
        <v>286</v>
      </c>
      <c r="E141" s="82" t="s">
        <v>22</v>
      </c>
      <c r="F141" s="82" t="s">
        <v>31</v>
      </c>
      <c r="G141" s="82">
        <v>1769701.5</v>
      </c>
      <c r="H141" s="82" t="s">
        <v>279</v>
      </c>
      <c r="I141" s="82">
        <v>1769487.84</v>
      </c>
      <c r="J141" s="82" t="s">
        <v>279</v>
      </c>
      <c r="K141" s="82">
        <v>1769487.84</v>
      </c>
    </row>
    <row r="142" spans="1:11" ht="45" x14ac:dyDescent="0.2">
      <c r="A142" s="184"/>
      <c r="B142" s="185"/>
      <c r="C142" s="82" t="s">
        <v>287</v>
      </c>
      <c r="D142" s="82" t="s">
        <v>288</v>
      </c>
      <c r="E142" s="82" t="s">
        <v>22</v>
      </c>
      <c r="F142" s="82" t="s">
        <v>289</v>
      </c>
      <c r="G142" s="82">
        <v>550682.06999999995</v>
      </c>
      <c r="H142" s="82" t="s">
        <v>279</v>
      </c>
      <c r="I142" s="82">
        <v>550118.6</v>
      </c>
      <c r="J142" s="82" t="s">
        <v>279</v>
      </c>
      <c r="K142" s="82">
        <v>550118.6</v>
      </c>
    </row>
    <row r="143" spans="1:11" ht="45" x14ac:dyDescent="0.2">
      <c r="A143" s="184"/>
      <c r="B143" s="185"/>
      <c r="C143" s="82" t="s">
        <v>290</v>
      </c>
      <c r="D143" s="82" t="s">
        <v>291</v>
      </c>
      <c r="E143" s="82" t="s">
        <v>22</v>
      </c>
      <c r="F143" s="82" t="s">
        <v>289</v>
      </c>
      <c r="G143" s="82">
        <v>217851.78</v>
      </c>
      <c r="H143" s="82" t="s">
        <v>279</v>
      </c>
      <c r="I143" s="82">
        <v>173492.02</v>
      </c>
      <c r="J143" s="82" t="s">
        <v>279</v>
      </c>
      <c r="K143" s="82">
        <v>173492.02</v>
      </c>
    </row>
    <row r="144" spans="1:11" ht="33.75" customHeight="1" x14ac:dyDescent="0.2">
      <c r="A144" s="184"/>
      <c r="B144" s="185"/>
      <c r="C144" s="184" t="s">
        <v>292</v>
      </c>
      <c r="D144" s="184" t="s">
        <v>293</v>
      </c>
      <c r="E144" s="184" t="s">
        <v>22</v>
      </c>
      <c r="F144" s="184" t="s">
        <v>289</v>
      </c>
      <c r="G144" s="184">
        <v>42036.49</v>
      </c>
      <c r="H144" s="184" t="s">
        <v>279</v>
      </c>
      <c r="I144" s="184">
        <v>42036.49</v>
      </c>
      <c r="J144" s="184" t="s">
        <v>279</v>
      </c>
      <c r="K144" s="184">
        <v>42036.49</v>
      </c>
    </row>
    <row r="145" spans="1:13" ht="33.75" customHeight="1" x14ac:dyDescent="0.2">
      <c r="A145" s="184"/>
      <c r="B145" s="185"/>
      <c r="C145" s="184"/>
      <c r="D145" s="184"/>
      <c r="E145" s="184"/>
      <c r="F145" s="184"/>
      <c r="G145" s="184"/>
      <c r="H145" s="184"/>
      <c r="I145" s="184"/>
      <c r="J145" s="184"/>
      <c r="K145" s="184"/>
      <c r="M145" s="5"/>
    </row>
    <row r="146" spans="1:13" ht="33.75" customHeight="1" x14ac:dyDescent="0.2">
      <c r="A146" s="186" t="s">
        <v>320</v>
      </c>
      <c r="B146" s="187"/>
      <c r="C146" s="187"/>
      <c r="D146" s="187"/>
      <c r="E146" s="187"/>
      <c r="F146" s="187"/>
      <c r="G146" s="187"/>
      <c r="H146" s="187"/>
      <c r="I146" s="187"/>
      <c r="J146" s="187"/>
      <c r="K146" s="188"/>
    </row>
    <row r="147" spans="1:13" ht="25.5" x14ac:dyDescent="0.2">
      <c r="A147" s="127">
        <v>1</v>
      </c>
      <c r="B147" s="129" t="s">
        <v>143</v>
      </c>
      <c r="C147" s="69" t="s">
        <v>368</v>
      </c>
      <c r="D147" s="69" t="s">
        <v>369</v>
      </c>
      <c r="E147" s="108" t="s">
        <v>370</v>
      </c>
      <c r="F147" s="96">
        <v>44196</v>
      </c>
      <c r="G147" s="62">
        <v>40361.29</v>
      </c>
      <c r="H147" s="65"/>
      <c r="I147" s="62">
        <v>40361.29</v>
      </c>
      <c r="J147" s="65"/>
      <c r="K147" s="62">
        <v>40361.29</v>
      </c>
    </row>
    <row r="148" spans="1:13" ht="38.25" x14ac:dyDescent="0.2">
      <c r="A148" s="128"/>
      <c r="B148" s="129"/>
      <c r="C148" s="69" t="s">
        <v>371</v>
      </c>
      <c r="D148" s="69" t="s">
        <v>372</v>
      </c>
      <c r="E148" s="108"/>
      <c r="F148" s="96">
        <v>44196</v>
      </c>
      <c r="G148" s="69" t="s">
        <v>373</v>
      </c>
      <c r="H148" s="65"/>
      <c r="I148" s="69" t="s">
        <v>373</v>
      </c>
      <c r="J148" s="65"/>
      <c r="K148" s="69" t="s">
        <v>373</v>
      </c>
    </row>
    <row r="149" spans="1:13" ht="38.25" x14ac:dyDescent="0.2">
      <c r="A149" s="128"/>
      <c r="B149" s="129"/>
      <c r="C149" s="69" t="s">
        <v>374</v>
      </c>
      <c r="D149" s="69" t="s">
        <v>372</v>
      </c>
      <c r="E149" s="108"/>
      <c r="F149" s="96">
        <v>44196</v>
      </c>
      <c r="G149" s="62">
        <v>4816.6400000000003</v>
      </c>
      <c r="H149" s="65"/>
      <c r="I149" s="62">
        <v>4816.6400000000003</v>
      </c>
      <c r="J149" s="65"/>
      <c r="K149" s="62">
        <v>4816.6400000000003</v>
      </c>
    </row>
    <row r="150" spans="1:13" ht="38.25" x14ac:dyDescent="0.2">
      <c r="A150" s="128"/>
      <c r="B150" s="129"/>
      <c r="C150" s="69" t="s">
        <v>375</v>
      </c>
      <c r="D150" s="69" t="s">
        <v>376</v>
      </c>
      <c r="E150" s="108"/>
      <c r="F150" s="96">
        <v>44196</v>
      </c>
      <c r="G150" s="62">
        <v>10963.89</v>
      </c>
      <c r="H150" s="65"/>
      <c r="I150" s="62">
        <v>10963.89</v>
      </c>
      <c r="J150" s="65"/>
      <c r="K150" s="62">
        <v>10963.89</v>
      </c>
    </row>
    <row r="151" spans="1:13" ht="12.75" x14ac:dyDescent="0.2">
      <c r="A151" s="128"/>
      <c r="B151" s="129"/>
      <c r="C151" s="69" t="s">
        <v>377</v>
      </c>
      <c r="D151" s="69" t="s">
        <v>378</v>
      </c>
      <c r="E151" s="108"/>
      <c r="F151" s="96">
        <v>44196</v>
      </c>
      <c r="G151" s="62">
        <v>1224009.28</v>
      </c>
      <c r="H151" s="65"/>
      <c r="I151" s="62">
        <v>1224009.28</v>
      </c>
      <c r="J151" s="65"/>
      <c r="K151" s="62">
        <v>1224009.28</v>
      </c>
    </row>
    <row r="152" spans="1:13" ht="25.5" x14ac:dyDescent="0.2">
      <c r="A152" s="128"/>
      <c r="B152" s="129"/>
      <c r="C152" s="69" t="s">
        <v>379</v>
      </c>
      <c r="D152" s="69" t="s">
        <v>380</v>
      </c>
      <c r="E152" s="108"/>
      <c r="F152" s="96">
        <v>44196</v>
      </c>
      <c r="G152" s="62">
        <v>33242.33</v>
      </c>
      <c r="H152" s="65"/>
      <c r="I152" s="62">
        <v>33242.33</v>
      </c>
      <c r="J152" s="65"/>
      <c r="K152" s="62">
        <v>33242.33</v>
      </c>
    </row>
    <row r="153" spans="1:13" ht="38.25" x14ac:dyDescent="0.2">
      <c r="A153" s="128"/>
      <c r="B153" s="129"/>
      <c r="C153" s="69" t="s">
        <v>381</v>
      </c>
      <c r="D153" s="69" t="s">
        <v>382</v>
      </c>
      <c r="E153" s="108"/>
      <c r="F153" s="96">
        <v>44196</v>
      </c>
      <c r="G153" s="62">
        <v>129836.4</v>
      </c>
      <c r="H153" s="65"/>
      <c r="I153" s="62">
        <v>129836.4</v>
      </c>
      <c r="J153" s="65"/>
      <c r="K153" s="62">
        <v>129836.4</v>
      </c>
    </row>
    <row r="154" spans="1:13" ht="12.75" x14ac:dyDescent="0.2">
      <c r="A154" s="128"/>
      <c r="B154" s="129"/>
      <c r="C154" s="69" t="s">
        <v>383</v>
      </c>
      <c r="D154" s="69" t="s">
        <v>384</v>
      </c>
      <c r="E154" s="108"/>
      <c r="F154" s="96">
        <v>44196</v>
      </c>
      <c r="G154" s="62">
        <v>20000</v>
      </c>
      <c r="H154" s="65"/>
      <c r="I154" s="62">
        <v>20000</v>
      </c>
      <c r="J154" s="65"/>
      <c r="K154" s="62">
        <v>20000</v>
      </c>
    </row>
    <row r="155" spans="1:13" ht="63.75" x14ac:dyDescent="0.2">
      <c r="A155" s="128"/>
      <c r="B155" s="129"/>
      <c r="C155" s="69" t="s">
        <v>385</v>
      </c>
      <c r="D155" s="69" t="s">
        <v>386</v>
      </c>
      <c r="E155" s="108"/>
      <c r="F155" s="96">
        <v>44196</v>
      </c>
      <c r="G155" s="62">
        <v>100000</v>
      </c>
      <c r="H155" s="65"/>
      <c r="I155" s="62">
        <v>100000</v>
      </c>
      <c r="J155" s="65"/>
      <c r="K155" s="62">
        <v>100000</v>
      </c>
    </row>
    <row r="156" spans="1:13" ht="63.75" x14ac:dyDescent="0.2">
      <c r="A156" s="128"/>
      <c r="B156" s="129"/>
      <c r="C156" s="69" t="s">
        <v>387</v>
      </c>
      <c r="D156" s="69" t="s">
        <v>386</v>
      </c>
      <c r="E156" s="108"/>
      <c r="F156" s="96">
        <v>44196</v>
      </c>
      <c r="G156" s="62">
        <v>99901</v>
      </c>
      <c r="H156" s="65"/>
      <c r="I156" s="62">
        <v>99901</v>
      </c>
      <c r="J156" s="65"/>
      <c r="K156" s="62">
        <v>99901</v>
      </c>
    </row>
    <row r="157" spans="1:13" ht="63.75" x14ac:dyDescent="0.2">
      <c r="A157" s="128"/>
      <c r="B157" s="129"/>
      <c r="C157" s="69" t="s">
        <v>388</v>
      </c>
      <c r="D157" s="69" t="s">
        <v>386</v>
      </c>
      <c r="E157" s="108"/>
      <c r="F157" s="96">
        <v>44196</v>
      </c>
      <c r="G157" s="62">
        <v>99421</v>
      </c>
      <c r="H157" s="65"/>
      <c r="I157" s="62">
        <v>99421</v>
      </c>
      <c r="J157" s="65"/>
      <c r="K157" s="62">
        <v>99421</v>
      </c>
    </row>
    <row r="158" spans="1:13" ht="63.75" x14ac:dyDescent="0.2">
      <c r="A158" s="128"/>
      <c r="B158" s="129"/>
      <c r="C158" s="69" t="s">
        <v>389</v>
      </c>
      <c r="D158" s="69" t="s">
        <v>386</v>
      </c>
      <c r="E158" s="108"/>
      <c r="F158" s="96">
        <v>44196</v>
      </c>
      <c r="G158" s="62">
        <v>97838</v>
      </c>
      <c r="H158" s="65"/>
      <c r="I158" s="62">
        <v>97838</v>
      </c>
      <c r="J158" s="65"/>
      <c r="K158" s="62">
        <v>97838</v>
      </c>
    </row>
    <row r="159" spans="1:13" ht="63.75" x14ac:dyDescent="0.2">
      <c r="A159" s="128"/>
      <c r="B159" s="129"/>
      <c r="C159" s="69" t="s">
        <v>390</v>
      </c>
      <c r="D159" s="69" t="s">
        <v>386</v>
      </c>
      <c r="E159" s="108"/>
      <c r="F159" s="96">
        <v>44196</v>
      </c>
      <c r="G159" s="62">
        <v>126938</v>
      </c>
      <c r="H159" s="65"/>
      <c r="I159" s="62">
        <v>126938</v>
      </c>
      <c r="J159" s="65"/>
      <c r="K159" s="62">
        <v>126938</v>
      </c>
    </row>
    <row r="160" spans="1:13" ht="25.5" x14ac:dyDescent="0.2">
      <c r="A160" s="128"/>
      <c r="B160" s="129"/>
      <c r="C160" s="69" t="s">
        <v>391</v>
      </c>
      <c r="D160" s="69" t="s">
        <v>392</v>
      </c>
      <c r="E160" s="108"/>
      <c r="F160" s="96">
        <v>44196</v>
      </c>
      <c r="G160" s="62">
        <v>339210</v>
      </c>
      <c r="H160" s="65"/>
      <c r="I160" s="62">
        <v>339210</v>
      </c>
      <c r="J160" s="65"/>
      <c r="K160" s="62">
        <v>339210</v>
      </c>
    </row>
    <row r="161" spans="1:11" ht="38.25" x14ac:dyDescent="0.2">
      <c r="A161" s="128"/>
      <c r="B161" s="129"/>
      <c r="C161" s="69" t="s">
        <v>393</v>
      </c>
      <c r="D161" s="69" t="s">
        <v>394</v>
      </c>
      <c r="E161" s="108"/>
      <c r="F161" s="96">
        <v>44196</v>
      </c>
      <c r="G161" s="62">
        <v>33270.22</v>
      </c>
      <c r="H161" s="65"/>
      <c r="I161" s="62">
        <v>33270.22</v>
      </c>
      <c r="J161" s="65"/>
      <c r="K161" s="62">
        <v>33270.22</v>
      </c>
    </row>
    <row r="162" spans="1:11" ht="25.5" x14ac:dyDescent="0.2">
      <c r="A162" s="128"/>
      <c r="B162" s="129"/>
      <c r="C162" s="69" t="s">
        <v>395</v>
      </c>
      <c r="D162" s="69" t="s">
        <v>396</v>
      </c>
      <c r="E162" s="108"/>
      <c r="F162" s="96">
        <v>44145</v>
      </c>
      <c r="G162" s="62">
        <v>29219.02</v>
      </c>
      <c r="H162" s="65"/>
      <c r="I162" s="62">
        <v>29219.02</v>
      </c>
      <c r="J162" s="65"/>
      <c r="K162" s="62">
        <v>29219.02</v>
      </c>
    </row>
    <row r="163" spans="1:11" ht="25.5" x14ac:dyDescent="0.2">
      <c r="A163" s="128"/>
      <c r="B163" s="129"/>
      <c r="C163" s="69" t="s">
        <v>397</v>
      </c>
      <c r="D163" s="69" t="s">
        <v>398</v>
      </c>
      <c r="E163" s="108"/>
      <c r="F163" s="96">
        <v>44196</v>
      </c>
      <c r="G163" s="62">
        <v>33740</v>
      </c>
      <c r="H163" s="65"/>
      <c r="I163" s="62">
        <v>33740</v>
      </c>
      <c r="J163" s="65"/>
      <c r="K163" s="62">
        <v>33740</v>
      </c>
    </row>
    <row r="164" spans="1:11" ht="38.25" x14ac:dyDescent="0.2">
      <c r="A164" s="131"/>
      <c r="B164" s="129"/>
      <c r="C164" s="69" t="s">
        <v>395</v>
      </c>
      <c r="D164" s="69" t="s">
        <v>399</v>
      </c>
      <c r="E164" s="108"/>
      <c r="F164" s="96">
        <v>44165</v>
      </c>
      <c r="G164" s="62">
        <v>14608.87</v>
      </c>
      <c r="H164" s="65"/>
      <c r="I164" s="62">
        <v>14608.87</v>
      </c>
      <c r="J164" s="65"/>
      <c r="K164" s="62">
        <v>14608.87</v>
      </c>
    </row>
    <row r="165" spans="1:11" ht="24" customHeight="1" x14ac:dyDescent="0.2">
      <c r="A165" s="127">
        <v>2</v>
      </c>
      <c r="B165" s="129" t="s">
        <v>400</v>
      </c>
      <c r="C165" s="69" t="s">
        <v>401</v>
      </c>
      <c r="D165" s="69" t="s">
        <v>402</v>
      </c>
      <c r="E165" s="108" t="s">
        <v>370</v>
      </c>
      <c r="F165" s="96">
        <v>44165</v>
      </c>
      <c r="G165" s="62">
        <v>242800</v>
      </c>
      <c r="H165" s="65"/>
      <c r="I165" s="62">
        <v>242800</v>
      </c>
      <c r="J165" s="65"/>
      <c r="K165" s="62">
        <v>242800</v>
      </c>
    </row>
    <row r="166" spans="1:11" ht="12.75" x14ac:dyDescent="0.2">
      <c r="A166" s="128"/>
      <c r="B166" s="129"/>
      <c r="C166" s="69" t="s">
        <v>403</v>
      </c>
      <c r="D166" s="69" t="s">
        <v>402</v>
      </c>
      <c r="E166" s="108"/>
      <c r="F166" s="96">
        <v>44165</v>
      </c>
      <c r="G166" s="62">
        <v>262800</v>
      </c>
      <c r="H166" s="65"/>
      <c r="I166" s="62">
        <v>262800</v>
      </c>
      <c r="J166" s="65"/>
      <c r="K166" s="62">
        <v>262800</v>
      </c>
    </row>
    <row r="167" spans="1:11" ht="12.75" x14ac:dyDescent="0.2">
      <c r="A167" s="131"/>
      <c r="B167" s="129"/>
      <c r="C167" s="69" t="s">
        <v>404</v>
      </c>
      <c r="D167" s="69" t="s">
        <v>402</v>
      </c>
      <c r="E167" s="108"/>
      <c r="F167" s="96">
        <v>44165</v>
      </c>
      <c r="G167" s="62">
        <v>264800</v>
      </c>
      <c r="H167" s="65"/>
      <c r="I167" s="62">
        <v>264800</v>
      </c>
      <c r="J167" s="65"/>
      <c r="K167" s="62">
        <v>264800</v>
      </c>
    </row>
    <row r="168" spans="1:11" ht="12.75" x14ac:dyDescent="0.2">
      <c r="A168" s="127">
        <v>3</v>
      </c>
      <c r="B168" s="129" t="s">
        <v>145</v>
      </c>
      <c r="C168" s="69" t="s">
        <v>405</v>
      </c>
      <c r="D168" s="69" t="s">
        <v>406</v>
      </c>
      <c r="E168" s="108" t="s">
        <v>407</v>
      </c>
      <c r="F168" s="96">
        <v>44196</v>
      </c>
      <c r="G168" s="62">
        <v>6706296.1699999999</v>
      </c>
      <c r="H168" s="65"/>
      <c r="I168" s="62">
        <v>6706296.1699999999</v>
      </c>
      <c r="J168" s="65"/>
      <c r="K168" s="62">
        <v>6706296.1699999999</v>
      </c>
    </row>
    <row r="169" spans="1:11" ht="38.25" x14ac:dyDescent="0.2">
      <c r="A169" s="128"/>
      <c r="B169" s="129"/>
      <c r="C169" s="69" t="s">
        <v>408</v>
      </c>
      <c r="D169" s="69" t="s">
        <v>409</v>
      </c>
      <c r="E169" s="108"/>
      <c r="F169" s="96">
        <v>44196</v>
      </c>
      <c r="G169" s="69" t="s">
        <v>410</v>
      </c>
      <c r="H169" s="65"/>
      <c r="I169" s="69" t="s">
        <v>410</v>
      </c>
      <c r="J169" s="65"/>
      <c r="K169" s="69" t="s">
        <v>410</v>
      </c>
    </row>
    <row r="170" spans="1:11" ht="38.25" x14ac:dyDescent="0.2">
      <c r="A170" s="128"/>
      <c r="B170" s="129"/>
      <c r="C170" s="69" t="s">
        <v>411</v>
      </c>
      <c r="D170" s="69" t="s">
        <v>409</v>
      </c>
      <c r="E170" s="108"/>
      <c r="F170" s="96">
        <v>44196</v>
      </c>
      <c r="G170" s="69">
        <v>8864.8799999999992</v>
      </c>
      <c r="H170" s="65"/>
      <c r="I170" s="69">
        <v>8864.8799999999992</v>
      </c>
      <c r="J170" s="65"/>
      <c r="K170" s="69">
        <v>8864.8799999999992</v>
      </c>
    </row>
    <row r="171" spans="1:11" ht="38.25" x14ac:dyDescent="0.2">
      <c r="A171" s="128"/>
      <c r="B171" s="129"/>
      <c r="C171" s="69" t="s">
        <v>412</v>
      </c>
      <c r="D171" s="69" t="s">
        <v>413</v>
      </c>
      <c r="E171" s="108"/>
      <c r="F171" s="96">
        <v>44012</v>
      </c>
      <c r="G171" s="62">
        <v>448662.82</v>
      </c>
      <c r="H171" s="65"/>
      <c r="I171" s="62">
        <v>448662.82</v>
      </c>
      <c r="J171" s="65"/>
      <c r="K171" s="62">
        <v>448662.82</v>
      </c>
    </row>
    <row r="172" spans="1:11" ht="38.25" x14ac:dyDescent="0.2">
      <c r="A172" s="128"/>
      <c r="B172" s="129"/>
      <c r="C172" s="69" t="s">
        <v>414</v>
      </c>
      <c r="D172" s="69" t="s">
        <v>413</v>
      </c>
      <c r="E172" s="108"/>
      <c r="F172" s="96">
        <v>44104</v>
      </c>
      <c r="G172" s="62">
        <v>166075.20000000001</v>
      </c>
      <c r="H172" s="65"/>
      <c r="I172" s="62">
        <v>166075.20000000001</v>
      </c>
      <c r="J172" s="65"/>
      <c r="K172" s="62">
        <v>166075.20000000001</v>
      </c>
    </row>
    <row r="173" spans="1:11" ht="25.5" x14ac:dyDescent="0.2">
      <c r="A173" s="128"/>
      <c r="B173" s="129"/>
      <c r="C173" s="69" t="s">
        <v>415</v>
      </c>
      <c r="D173" s="69" t="s">
        <v>380</v>
      </c>
      <c r="E173" s="108"/>
      <c r="F173" s="96">
        <v>44196</v>
      </c>
      <c r="G173" s="62">
        <v>74000</v>
      </c>
      <c r="H173" s="65"/>
      <c r="I173" s="62">
        <v>74000</v>
      </c>
      <c r="J173" s="65"/>
      <c r="K173" s="62">
        <v>74000</v>
      </c>
    </row>
    <row r="174" spans="1:11" ht="25.5" x14ac:dyDescent="0.2">
      <c r="A174" s="128"/>
      <c r="B174" s="129"/>
      <c r="C174" s="69" t="s">
        <v>416</v>
      </c>
      <c r="D174" s="69" t="s">
        <v>417</v>
      </c>
      <c r="E174" s="108"/>
      <c r="F174" s="69" t="s">
        <v>279</v>
      </c>
      <c r="G174" s="62">
        <v>7220</v>
      </c>
      <c r="H174" s="65">
        <v>7220</v>
      </c>
      <c r="I174" s="62">
        <v>7220</v>
      </c>
      <c r="J174" s="65">
        <v>7220</v>
      </c>
      <c r="K174" s="62">
        <v>7220</v>
      </c>
    </row>
    <row r="175" spans="1:11" ht="12.75" x14ac:dyDescent="0.2">
      <c r="A175" s="128"/>
      <c r="B175" s="129"/>
      <c r="C175" s="69" t="s">
        <v>418</v>
      </c>
      <c r="D175" s="69" t="s">
        <v>419</v>
      </c>
      <c r="E175" s="108"/>
      <c r="F175" s="96">
        <v>44104</v>
      </c>
      <c r="G175" s="69" t="s">
        <v>420</v>
      </c>
      <c r="H175" s="65">
        <v>1097643.72</v>
      </c>
      <c r="I175" s="69" t="s">
        <v>420</v>
      </c>
      <c r="J175" s="65">
        <v>1097643.72</v>
      </c>
      <c r="K175" s="69" t="s">
        <v>420</v>
      </c>
    </row>
    <row r="176" spans="1:11" ht="38.25" x14ac:dyDescent="0.2">
      <c r="A176" s="128"/>
      <c r="B176" s="129"/>
      <c r="C176" s="69" t="s">
        <v>421</v>
      </c>
      <c r="D176" s="69" t="s">
        <v>422</v>
      </c>
      <c r="E176" s="108"/>
      <c r="F176" s="96">
        <v>44421</v>
      </c>
      <c r="G176" s="69" t="s">
        <v>423</v>
      </c>
      <c r="H176" s="65">
        <v>4300</v>
      </c>
      <c r="I176" s="69" t="s">
        <v>423</v>
      </c>
      <c r="J176" s="65">
        <v>4300</v>
      </c>
      <c r="K176" s="69" t="s">
        <v>423</v>
      </c>
    </row>
    <row r="177" spans="1:11" ht="38.25" x14ac:dyDescent="0.2">
      <c r="A177" s="128"/>
      <c r="B177" s="129"/>
      <c r="C177" s="69" t="s">
        <v>424</v>
      </c>
      <c r="D177" s="69" t="s">
        <v>425</v>
      </c>
      <c r="E177" s="108"/>
      <c r="F177" s="96">
        <v>44196</v>
      </c>
      <c r="G177" s="62">
        <v>26751.09</v>
      </c>
      <c r="H177" s="65"/>
      <c r="I177" s="62">
        <v>26751.09</v>
      </c>
      <c r="J177" s="65"/>
      <c r="K177" s="62">
        <v>26751.09</v>
      </c>
    </row>
    <row r="178" spans="1:11" ht="38.25" x14ac:dyDescent="0.2">
      <c r="A178" s="128"/>
      <c r="B178" s="129"/>
      <c r="C178" s="69" t="s">
        <v>426</v>
      </c>
      <c r="D178" s="69" t="s">
        <v>425</v>
      </c>
      <c r="E178" s="108"/>
      <c r="F178" s="96">
        <v>44196</v>
      </c>
      <c r="G178" s="62">
        <v>40431.9</v>
      </c>
      <c r="H178" s="65"/>
      <c r="I178" s="62">
        <v>40431.9</v>
      </c>
      <c r="J178" s="65"/>
      <c r="K178" s="62">
        <v>40431.9</v>
      </c>
    </row>
    <row r="179" spans="1:11" ht="38.25" x14ac:dyDescent="0.2">
      <c r="A179" s="128"/>
      <c r="B179" s="129"/>
      <c r="C179" s="69" t="s">
        <v>427</v>
      </c>
      <c r="D179" s="69" t="s">
        <v>428</v>
      </c>
      <c r="E179" s="108"/>
      <c r="F179" s="96">
        <v>44196</v>
      </c>
      <c r="G179" s="62">
        <v>26751.09</v>
      </c>
      <c r="H179" s="65"/>
      <c r="I179" s="62">
        <v>26751.09</v>
      </c>
      <c r="J179" s="65"/>
      <c r="K179" s="62">
        <v>26751.09</v>
      </c>
    </row>
    <row r="180" spans="1:11" ht="38.25" x14ac:dyDescent="0.2">
      <c r="A180" s="128"/>
      <c r="B180" s="129"/>
      <c r="C180" s="69" t="s">
        <v>429</v>
      </c>
      <c r="D180" s="69" t="s">
        <v>430</v>
      </c>
      <c r="E180" s="108"/>
      <c r="F180" s="96">
        <v>44196</v>
      </c>
      <c r="G180" s="62">
        <v>40431.9</v>
      </c>
      <c r="H180" s="65"/>
      <c r="I180" s="62">
        <v>40431.9</v>
      </c>
      <c r="J180" s="65"/>
      <c r="K180" s="62">
        <v>40431.9</v>
      </c>
    </row>
    <row r="181" spans="1:11" ht="38.25" x14ac:dyDescent="0.2">
      <c r="A181" s="128"/>
      <c r="B181" s="129"/>
      <c r="C181" s="69" t="s">
        <v>431</v>
      </c>
      <c r="D181" s="69" t="s">
        <v>432</v>
      </c>
      <c r="E181" s="108"/>
      <c r="F181" s="96">
        <v>44196</v>
      </c>
      <c r="G181" s="62">
        <v>26751.09</v>
      </c>
      <c r="H181" s="65"/>
      <c r="I181" s="62">
        <v>26751.09</v>
      </c>
      <c r="J181" s="65"/>
      <c r="K181" s="62">
        <v>26751.09</v>
      </c>
    </row>
    <row r="182" spans="1:11" ht="38.25" x14ac:dyDescent="0.2">
      <c r="A182" s="128"/>
      <c r="B182" s="129"/>
      <c r="C182" s="69" t="s">
        <v>433</v>
      </c>
      <c r="D182" s="69" t="s">
        <v>432</v>
      </c>
      <c r="E182" s="108"/>
      <c r="F182" s="96">
        <v>44196</v>
      </c>
      <c r="G182" s="62">
        <v>40431.9</v>
      </c>
      <c r="H182" s="65"/>
      <c r="I182" s="62">
        <v>40431.9</v>
      </c>
      <c r="J182" s="65"/>
      <c r="K182" s="62">
        <v>40431.9</v>
      </c>
    </row>
    <row r="183" spans="1:11" ht="38.25" x14ac:dyDescent="0.2">
      <c r="A183" s="128"/>
      <c r="B183" s="129"/>
      <c r="C183" s="69" t="s">
        <v>434</v>
      </c>
      <c r="D183" s="69" t="s">
        <v>435</v>
      </c>
      <c r="E183" s="108"/>
      <c r="F183" s="96">
        <v>44425</v>
      </c>
      <c r="G183" s="69" t="s">
        <v>436</v>
      </c>
      <c r="H183" s="65"/>
      <c r="I183" s="69" t="s">
        <v>436</v>
      </c>
      <c r="J183" s="65"/>
      <c r="K183" s="69" t="s">
        <v>436</v>
      </c>
    </row>
    <row r="184" spans="1:11" ht="38.25" x14ac:dyDescent="0.2">
      <c r="A184" s="131"/>
      <c r="B184" s="129"/>
      <c r="C184" s="69" t="s">
        <v>437</v>
      </c>
      <c r="D184" s="69" t="s">
        <v>438</v>
      </c>
      <c r="E184" s="108"/>
      <c r="F184" s="96">
        <v>43966</v>
      </c>
      <c r="G184" s="62">
        <v>110000</v>
      </c>
      <c r="H184" s="65"/>
      <c r="I184" s="62">
        <v>110000</v>
      </c>
      <c r="J184" s="65"/>
      <c r="K184" s="62">
        <v>110000</v>
      </c>
    </row>
    <row r="185" spans="1:11" ht="38.25" x14ac:dyDescent="0.2">
      <c r="A185" s="127">
        <v>4</v>
      </c>
      <c r="B185" s="129" t="s">
        <v>146</v>
      </c>
      <c r="C185" s="69" t="s">
        <v>439</v>
      </c>
      <c r="D185" s="69" t="s">
        <v>440</v>
      </c>
      <c r="E185" s="108" t="s">
        <v>441</v>
      </c>
      <c r="F185" s="96">
        <v>43891</v>
      </c>
      <c r="G185" s="62">
        <v>14608.87</v>
      </c>
      <c r="H185" s="65"/>
      <c r="I185" s="62">
        <v>14608.87</v>
      </c>
      <c r="J185" s="65"/>
      <c r="K185" s="62">
        <v>14608.87</v>
      </c>
    </row>
    <row r="186" spans="1:11" ht="25.5" x14ac:dyDescent="0.2">
      <c r="A186" s="128"/>
      <c r="B186" s="129"/>
      <c r="C186" s="69" t="s">
        <v>442</v>
      </c>
      <c r="D186" s="69" t="s">
        <v>443</v>
      </c>
      <c r="E186" s="108"/>
      <c r="F186" s="96">
        <v>44273</v>
      </c>
      <c r="G186" s="62">
        <v>8480</v>
      </c>
      <c r="H186" s="65"/>
      <c r="I186" s="62">
        <v>8480</v>
      </c>
      <c r="J186" s="65"/>
      <c r="K186" s="62">
        <v>8480</v>
      </c>
    </row>
    <row r="187" spans="1:11" ht="25.5" x14ac:dyDescent="0.2">
      <c r="A187" s="128"/>
      <c r="B187" s="129"/>
      <c r="C187" s="69" t="s">
        <v>444</v>
      </c>
      <c r="D187" s="69" t="s">
        <v>445</v>
      </c>
      <c r="E187" s="108"/>
      <c r="F187" s="96">
        <v>44196</v>
      </c>
      <c r="G187" s="62">
        <v>25572.84</v>
      </c>
      <c r="H187" s="65"/>
      <c r="I187" s="62">
        <v>25572.84</v>
      </c>
      <c r="J187" s="65"/>
      <c r="K187" s="62">
        <v>25572.84</v>
      </c>
    </row>
    <row r="188" spans="1:11" ht="25.5" x14ac:dyDescent="0.2">
      <c r="A188" s="128"/>
      <c r="B188" s="129"/>
      <c r="C188" s="69" t="s">
        <v>446</v>
      </c>
      <c r="D188" s="69" t="s">
        <v>447</v>
      </c>
      <c r="E188" s="108"/>
      <c r="F188" s="96">
        <v>44196</v>
      </c>
      <c r="G188" s="62">
        <v>10000</v>
      </c>
      <c r="H188" s="65"/>
      <c r="I188" s="62">
        <v>10000</v>
      </c>
      <c r="J188" s="65"/>
      <c r="K188" s="62">
        <v>10000</v>
      </c>
    </row>
    <row r="189" spans="1:11" ht="25.5" x14ac:dyDescent="0.2">
      <c r="A189" s="128"/>
      <c r="B189" s="129"/>
      <c r="C189" s="69" t="s">
        <v>446</v>
      </c>
      <c r="D189" s="69" t="s">
        <v>448</v>
      </c>
      <c r="E189" s="108"/>
      <c r="F189" s="96">
        <v>44196</v>
      </c>
      <c r="G189" s="62">
        <v>10000</v>
      </c>
      <c r="H189" s="65"/>
      <c r="I189" s="62">
        <v>10000</v>
      </c>
      <c r="J189" s="65"/>
      <c r="K189" s="62">
        <v>10000</v>
      </c>
    </row>
    <row r="190" spans="1:11" ht="25.5" x14ac:dyDescent="0.2">
      <c r="A190" s="128"/>
      <c r="B190" s="129"/>
      <c r="C190" s="69" t="s">
        <v>449</v>
      </c>
      <c r="D190" s="69" t="s">
        <v>402</v>
      </c>
      <c r="E190" s="108"/>
      <c r="F190" s="96">
        <v>44105</v>
      </c>
      <c r="G190" s="62">
        <v>26100</v>
      </c>
      <c r="H190" s="65"/>
      <c r="I190" s="62">
        <v>26100</v>
      </c>
      <c r="J190" s="65"/>
      <c r="K190" s="62">
        <v>26100</v>
      </c>
    </row>
    <row r="191" spans="1:11" ht="12.75" x14ac:dyDescent="0.2">
      <c r="A191" s="128"/>
      <c r="B191" s="129"/>
      <c r="C191" s="69" t="s">
        <v>450</v>
      </c>
      <c r="D191" s="69" t="s">
        <v>406</v>
      </c>
      <c r="E191" s="108"/>
      <c r="F191" s="96">
        <v>44165</v>
      </c>
      <c r="G191" s="62">
        <v>1345068.13</v>
      </c>
      <c r="H191" s="65"/>
      <c r="I191" s="62">
        <v>1345068.13</v>
      </c>
      <c r="J191" s="65"/>
      <c r="K191" s="62">
        <v>1345068.13</v>
      </c>
    </row>
    <row r="192" spans="1:11" ht="38.25" x14ac:dyDescent="0.2">
      <c r="A192" s="128"/>
      <c r="B192" s="129"/>
      <c r="C192" s="69" t="s">
        <v>451</v>
      </c>
      <c r="D192" s="69" t="s">
        <v>413</v>
      </c>
      <c r="E192" s="108"/>
      <c r="F192" s="96">
        <v>44196</v>
      </c>
      <c r="G192" s="62">
        <v>35225.58</v>
      </c>
      <c r="H192" s="65"/>
      <c r="I192" s="62">
        <v>35225.58</v>
      </c>
      <c r="J192" s="65"/>
      <c r="K192" s="62">
        <v>35225.58</v>
      </c>
    </row>
    <row r="193" spans="1:11" ht="25.5" x14ac:dyDescent="0.2">
      <c r="A193" s="128"/>
      <c r="B193" s="129"/>
      <c r="C193" s="69" t="s">
        <v>452</v>
      </c>
      <c r="D193" s="69" t="s">
        <v>380</v>
      </c>
      <c r="E193" s="108"/>
      <c r="F193" s="96">
        <v>44196</v>
      </c>
      <c r="G193" s="69">
        <v>7000</v>
      </c>
      <c r="H193" s="65"/>
      <c r="I193" s="69">
        <v>7000</v>
      </c>
      <c r="J193" s="65"/>
      <c r="K193" s="69">
        <v>7000</v>
      </c>
    </row>
    <row r="194" spans="1:11" ht="25.5" x14ac:dyDescent="0.2">
      <c r="A194" s="128"/>
      <c r="B194" s="129"/>
      <c r="C194" s="69" t="s">
        <v>453</v>
      </c>
      <c r="D194" s="69" t="s">
        <v>454</v>
      </c>
      <c r="E194" s="108"/>
      <c r="F194" s="96">
        <v>44196</v>
      </c>
      <c r="G194" s="69">
        <v>4800</v>
      </c>
      <c r="H194" s="65"/>
      <c r="I194" s="69">
        <v>4800</v>
      </c>
      <c r="J194" s="65"/>
      <c r="K194" s="69">
        <v>4800</v>
      </c>
    </row>
    <row r="195" spans="1:11" ht="25.5" x14ac:dyDescent="0.2">
      <c r="A195" s="128"/>
      <c r="B195" s="129"/>
      <c r="C195" s="69" t="s">
        <v>455</v>
      </c>
      <c r="D195" s="69" t="s">
        <v>456</v>
      </c>
      <c r="E195" s="108"/>
      <c r="F195" s="96">
        <v>44165</v>
      </c>
      <c r="G195" s="69">
        <v>1033783.64</v>
      </c>
      <c r="H195" s="65"/>
      <c r="I195" s="69">
        <v>1033783.64</v>
      </c>
      <c r="J195" s="65"/>
      <c r="K195" s="69">
        <v>1033783.64</v>
      </c>
    </row>
    <row r="196" spans="1:11" ht="12.75" x14ac:dyDescent="0.2">
      <c r="A196" s="128"/>
      <c r="B196" s="129"/>
      <c r="C196" s="69" t="s">
        <v>457</v>
      </c>
      <c r="D196" s="69" t="s">
        <v>458</v>
      </c>
      <c r="E196" s="108"/>
      <c r="F196" s="96">
        <v>44074</v>
      </c>
      <c r="G196" s="69">
        <v>124733</v>
      </c>
      <c r="H196" s="65">
        <v>37419.9</v>
      </c>
      <c r="I196" s="69">
        <v>124733</v>
      </c>
      <c r="J196" s="65">
        <v>37419.9</v>
      </c>
      <c r="K196" s="69">
        <v>124733</v>
      </c>
    </row>
    <row r="197" spans="1:11" ht="25.5" x14ac:dyDescent="0.2">
      <c r="A197" s="128"/>
      <c r="B197" s="129"/>
      <c r="C197" s="69" t="s">
        <v>459</v>
      </c>
      <c r="D197" s="69" t="s">
        <v>460</v>
      </c>
      <c r="E197" s="108"/>
      <c r="F197" s="96">
        <v>44073</v>
      </c>
      <c r="G197" s="69">
        <v>139380</v>
      </c>
      <c r="H197" s="65">
        <v>41814</v>
      </c>
      <c r="I197" s="69">
        <v>139380</v>
      </c>
      <c r="J197" s="65">
        <v>41814</v>
      </c>
      <c r="K197" s="69">
        <v>139380</v>
      </c>
    </row>
    <row r="198" spans="1:11" ht="25.5" x14ac:dyDescent="0.2">
      <c r="A198" s="128"/>
      <c r="B198" s="129"/>
      <c r="C198" s="69" t="s">
        <v>461</v>
      </c>
      <c r="D198" s="69" t="s">
        <v>462</v>
      </c>
      <c r="E198" s="108"/>
      <c r="F198" s="96">
        <v>44421</v>
      </c>
      <c r="G198" s="69">
        <v>1600</v>
      </c>
      <c r="H198" s="65">
        <v>1600</v>
      </c>
      <c r="I198" s="69">
        <v>1600</v>
      </c>
      <c r="J198" s="65">
        <v>1600</v>
      </c>
      <c r="K198" s="69">
        <v>1600</v>
      </c>
    </row>
    <row r="199" spans="1:11" ht="51" x14ac:dyDescent="0.2">
      <c r="A199" s="128"/>
      <c r="B199" s="129"/>
      <c r="C199" s="69" t="s">
        <v>463</v>
      </c>
      <c r="D199" s="69" t="s">
        <v>464</v>
      </c>
      <c r="E199" s="108"/>
      <c r="F199" s="96">
        <v>44196</v>
      </c>
      <c r="G199" s="69">
        <v>61581</v>
      </c>
      <c r="H199" s="65"/>
      <c r="I199" s="69">
        <v>61581</v>
      </c>
      <c r="J199" s="65"/>
      <c r="K199" s="69">
        <v>61581</v>
      </c>
    </row>
    <row r="200" spans="1:11" ht="25.5" x14ac:dyDescent="0.2">
      <c r="A200" s="128"/>
      <c r="B200" s="129"/>
      <c r="C200" s="69" t="s">
        <v>465</v>
      </c>
      <c r="D200" s="69" t="s">
        <v>466</v>
      </c>
      <c r="E200" s="108"/>
      <c r="F200" s="96">
        <v>44196</v>
      </c>
      <c r="G200" s="62">
        <v>16000</v>
      </c>
      <c r="H200" s="65">
        <v>16000</v>
      </c>
      <c r="I200" s="62">
        <v>16000</v>
      </c>
      <c r="J200" s="65">
        <v>16000</v>
      </c>
      <c r="K200" s="62">
        <v>16000</v>
      </c>
    </row>
    <row r="201" spans="1:11" ht="25.5" x14ac:dyDescent="0.2">
      <c r="A201" s="128"/>
      <c r="B201" s="129"/>
      <c r="C201" s="69" t="s">
        <v>467</v>
      </c>
      <c r="D201" s="69" t="s">
        <v>468</v>
      </c>
      <c r="E201" s="108"/>
      <c r="F201" s="96">
        <v>44407</v>
      </c>
      <c r="G201" s="69" t="s">
        <v>469</v>
      </c>
      <c r="H201" s="65">
        <v>39000</v>
      </c>
      <c r="I201" s="69" t="s">
        <v>469</v>
      </c>
      <c r="J201" s="65">
        <v>39000</v>
      </c>
      <c r="K201" s="69" t="s">
        <v>469</v>
      </c>
    </row>
    <row r="202" spans="1:11" ht="12.75" x14ac:dyDescent="0.2">
      <c r="A202" s="128"/>
      <c r="B202" s="129"/>
      <c r="C202" s="69" t="s">
        <v>470</v>
      </c>
      <c r="D202" s="69" t="s">
        <v>460</v>
      </c>
      <c r="E202" s="108"/>
      <c r="F202" s="96">
        <v>44196</v>
      </c>
      <c r="G202" s="69">
        <v>15000</v>
      </c>
      <c r="H202" s="65"/>
      <c r="I202" s="69">
        <v>15000</v>
      </c>
      <c r="J202" s="65"/>
      <c r="K202" s="69">
        <v>15000</v>
      </c>
    </row>
    <row r="203" spans="1:11" ht="38.25" x14ac:dyDescent="0.2">
      <c r="A203" s="128"/>
      <c r="B203" s="129"/>
      <c r="C203" s="69" t="s">
        <v>471</v>
      </c>
      <c r="D203" s="69" t="s">
        <v>394</v>
      </c>
      <c r="E203" s="108"/>
      <c r="F203" s="96">
        <v>44196</v>
      </c>
      <c r="G203" s="69">
        <v>8700</v>
      </c>
      <c r="H203" s="65"/>
      <c r="I203" s="69">
        <v>8700</v>
      </c>
      <c r="J203" s="65"/>
      <c r="K203" s="69">
        <v>8700</v>
      </c>
    </row>
    <row r="204" spans="1:11" ht="12.75" x14ac:dyDescent="0.2">
      <c r="A204" s="128"/>
      <c r="B204" s="129"/>
      <c r="C204" s="129" t="s">
        <v>472</v>
      </c>
      <c r="D204" s="69" t="s">
        <v>473</v>
      </c>
      <c r="E204" s="108"/>
      <c r="F204" s="190">
        <v>44196</v>
      </c>
      <c r="G204" s="189">
        <v>599183</v>
      </c>
      <c r="H204" s="108"/>
      <c r="I204" s="189">
        <v>599183</v>
      </c>
      <c r="J204" s="108"/>
      <c r="K204" s="189">
        <v>599183</v>
      </c>
    </row>
    <row r="205" spans="1:11" ht="25.5" x14ac:dyDescent="0.2">
      <c r="A205" s="128"/>
      <c r="B205" s="129"/>
      <c r="C205" s="129"/>
      <c r="D205" s="69" t="s">
        <v>474</v>
      </c>
      <c r="E205" s="108"/>
      <c r="F205" s="190"/>
      <c r="G205" s="189"/>
      <c r="H205" s="108"/>
      <c r="I205" s="189"/>
      <c r="J205" s="108"/>
      <c r="K205" s="189"/>
    </row>
    <row r="206" spans="1:11" ht="12.75" x14ac:dyDescent="0.2">
      <c r="A206" s="128"/>
      <c r="B206" s="129"/>
      <c r="C206" s="129" t="s">
        <v>475</v>
      </c>
      <c r="D206" s="69" t="s">
        <v>473</v>
      </c>
      <c r="E206" s="108"/>
      <c r="F206" s="190">
        <v>44196</v>
      </c>
      <c r="G206" s="189">
        <v>343789</v>
      </c>
      <c r="H206" s="108"/>
      <c r="I206" s="189">
        <v>343789</v>
      </c>
      <c r="J206" s="108"/>
      <c r="K206" s="189">
        <v>343789</v>
      </c>
    </row>
    <row r="207" spans="1:11" ht="25.5" x14ac:dyDescent="0.2">
      <c r="A207" s="131"/>
      <c r="B207" s="129"/>
      <c r="C207" s="129"/>
      <c r="D207" s="69" t="s">
        <v>474</v>
      </c>
      <c r="E207" s="108"/>
      <c r="F207" s="190"/>
      <c r="G207" s="189"/>
      <c r="H207" s="108"/>
      <c r="I207" s="189"/>
      <c r="J207" s="108"/>
      <c r="K207" s="189"/>
    </row>
  </sheetData>
  <mergeCells count="102">
    <mergeCell ref="B147:B164"/>
    <mergeCell ref="E147:E164"/>
    <mergeCell ref="B165:B167"/>
    <mergeCell ref="A165:A167"/>
    <mergeCell ref="A168:A184"/>
    <mergeCell ref="A185:A207"/>
    <mergeCell ref="G206:G207"/>
    <mergeCell ref="H206:H207"/>
    <mergeCell ref="I206:I207"/>
    <mergeCell ref="J206:J207"/>
    <mergeCell ref="K206:K207"/>
    <mergeCell ref="G204:G205"/>
    <mergeCell ref="H204:H205"/>
    <mergeCell ref="I204:I205"/>
    <mergeCell ref="J204:J205"/>
    <mergeCell ref="K204:K205"/>
    <mergeCell ref="B185:B207"/>
    <mergeCell ref="E185:E207"/>
    <mergeCell ref="C204:C205"/>
    <mergeCell ref="F204:F205"/>
    <mergeCell ref="C206:C207"/>
    <mergeCell ref="F206:F207"/>
    <mergeCell ref="E165:E167"/>
    <mergeCell ref="B168:B184"/>
    <mergeCell ref="E168:E184"/>
    <mergeCell ref="A135:K135"/>
    <mergeCell ref="B136:B139"/>
    <mergeCell ref="A136:A139"/>
    <mergeCell ref="A126:A128"/>
    <mergeCell ref="B126:B128"/>
    <mergeCell ref="E126:E128"/>
    <mergeCell ref="A133:K133"/>
    <mergeCell ref="A140:K140"/>
    <mergeCell ref="D144:D145"/>
    <mergeCell ref="E144:E145"/>
    <mergeCell ref="F144:F145"/>
    <mergeCell ref="G144:G145"/>
    <mergeCell ref="H144:H145"/>
    <mergeCell ref="I144:I145"/>
    <mergeCell ref="J144:J145"/>
    <mergeCell ref="K144:K145"/>
    <mergeCell ref="C144:C145"/>
    <mergeCell ref="B141:B145"/>
    <mergeCell ref="A141:A145"/>
    <mergeCell ref="A146:K146"/>
    <mergeCell ref="A147:A164"/>
    <mergeCell ref="A95:A107"/>
    <mergeCell ref="B95:B107"/>
    <mergeCell ref="E95:E107"/>
    <mergeCell ref="A94:K94"/>
    <mergeCell ref="A124:K124"/>
    <mergeCell ref="A108:A120"/>
    <mergeCell ref="B108:B120"/>
    <mergeCell ref="E108:E120"/>
    <mergeCell ref="A122:A123"/>
    <mergeCell ref="B122:B123"/>
    <mergeCell ref="E122:E123"/>
    <mergeCell ref="C90:C91"/>
    <mergeCell ref="D90:D91"/>
    <mergeCell ref="E90:E91"/>
    <mergeCell ref="F90:F91"/>
    <mergeCell ref="A92:K92"/>
    <mergeCell ref="A71:A82"/>
    <mergeCell ref="B71:B82"/>
    <mergeCell ref="E71:E82"/>
    <mergeCell ref="A83:A89"/>
    <mergeCell ref="B83:B89"/>
    <mergeCell ref="E83:E89"/>
    <mergeCell ref="A8:K8"/>
    <mergeCell ref="A14:A51"/>
    <mergeCell ref="A58:K58"/>
    <mergeCell ref="A59:A69"/>
    <mergeCell ref="B59:B69"/>
    <mergeCell ref="E59:E69"/>
    <mergeCell ref="B10:B12"/>
    <mergeCell ref="E10:E13"/>
    <mergeCell ref="G56:G57"/>
    <mergeCell ref="G54:G55"/>
    <mergeCell ref="C56:C57"/>
    <mergeCell ref="D56:D57"/>
    <mergeCell ref="E56:E57"/>
    <mergeCell ref="F56:F57"/>
    <mergeCell ref="C54:C55"/>
    <mergeCell ref="D54:D55"/>
    <mergeCell ref="E54:E55"/>
    <mergeCell ref="F54:F55"/>
    <mergeCell ref="B14:B51"/>
    <mergeCell ref="E14:E51"/>
    <mergeCell ref="A10:A13"/>
    <mergeCell ref="F4:F6"/>
    <mergeCell ref="A2:K2"/>
    <mergeCell ref="A4:A6"/>
    <mergeCell ref="B4:B6"/>
    <mergeCell ref="C4:C6"/>
    <mergeCell ref="D4:D6"/>
    <mergeCell ref="E4:E6"/>
    <mergeCell ref="G4:G6"/>
    <mergeCell ref="H4:H6"/>
    <mergeCell ref="I4:K4"/>
    <mergeCell ref="I5:I6"/>
    <mergeCell ref="J5:J6"/>
    <mergeCell ref="K5:K6"/>
  </mergeCells>
  <pageMargins left="0.7" right="0.7" top="0.75" bottom="0.75" header="0.3" footer="0.3"/>
  <pageSetup paperSize="9" scale="60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zoomScale="70" zoomScaleNormal="70" zoomScaleSheetLayoutView="115" workbookViewId="0">
      <selection activeCell="H3" sqref="H3:T14"/>
    </sheetView>
  </sheetViews>
  <sheetFormatPr defaultRowHeight="15" x14ac:dyDescent="0.25"/>
  <cols>
    <col min="1" max="1" width="39.42578125" customWidth="1"/>
    <col min="2" max="2" width="12" customWidth="1"/>
    <col min="3" max="3" width="11.7109375" customWidth="1"/>
    <col min="4" max="4" width="9.7109375" customWidth="1"/>
    <col min="5" max="6" width="13.42578125" customWidth="1"/>
    <col min="7" max="7" width="37.5703125" customWidth="1"/>
    <col min="8" max="8" width="14.7109375" customWidth="1"/>
  </cols>
  <sheetData>
    <row r="1" spans="1:9" s="13" customFormat="1" ht="50.25" customHeight="1" x14ac:dyDescent="0.25">
      <c r="A1" s="192" t="s">
        <v>365</v>
      </c>
      <c r="B1" s="193"/>
      <c r="C1" s="193"/>
      <c r="D1" s="193"/>
      <c r="E1" s="193"/>
      <c r="F1" s="193"/>
      <c r="G1" s="194"/>
      <c r="H1" s="14"/>
      <c r="I1" s="14"/>
    </row>
    <row r="2" spans="1:9" s="13" customFormat="1" ht="12.75" customHeight="1" x14ac:dyDescent="0.25">
      <c r="A2" s="195"/>
      <c r="B2" s="196"/>
      <c r="C2" s="196"/>
      <c r="D2" s="196"/>
      <c r="E2" s="196"/>
      <c r="F2" s="196"/>
      <c r="G2" s="197"/>
      <c r="H2" s="14"/>
      <c r="I2" s="14"/>
    </row>
    <row r="3" spans="1:9" ht="63" customHeight="1" x14ac:dyDescent="0.25">
      <c r="A3" s="133" t="s">
        <v>119</v>
      </c>
      <c r="B3" s="133" t="s">
        <v>120</v>
      </c>
      <c r="C3" s="133" t="s">
        <v>121</v>
      </c>
      <c r="D3" s="133"/>
      <c r="E3" s="133" t="s">
        <v>122</v>
      </c>
      <c r="F3" s="133" t="s">
        <v>123</v>
      </c>
      <c r="G3" s="133" t="s">
        <v>124</v>
      </c>
      <c r="H3" s="199"/>
    </row>
    <row r="4" spans="1:9" ht="15.75" customHeight="1" x14ac:dyDescent="0.25">
      <c r="A4" s="133"/>
      <c r="B4" s="133"/>
      <c r="C4" s="133"/>
      <c r="D4" s="133"/>
      <c r="E4" s="133"/>
      <c r="F4" s="133"/>
      <c r="G4" s="133"/>
      <c r="H4" s="199"/>
    </row>
    <row r="5" spans="1:9" ht="2.25" hidden="1" customHeight="1" x14ac:dyDescent="0.25">
      <c r="A5" s="133"/>
      <c r="B5" s="133"/>
      <c r="C5" s="133"/>
      <c r="D5" s="133"/>
      <c r="E5" s="133"/>
      <c r="F5" s="133"/>
      <c r="G5" s="133"/>
      <c r="H5" s="199"/>
    </row>
    <row r="6" spans="1:9" ht="0.75" hidden="1" customHeight="1" x14ac:dyDescent="0.25">
      <c r="A6" s="133"/>
      <c r="B6" s="133"/>
      <c r="C6" s="133"/>
      <c r="D6" s="133"/>
      <c r="E6" s="133"/>
      <c r="F6" s="133"/>
      <c r="G6" s="133"/>
      <c r="H6" s="199"/>
    </row>
    <row r="7" spans="1:9" ht="31.5" x14ac:dyDescent="0.25">
      <c r="A7" s="133"/>
      <c r="B7" s="133"/>
      <c r="C7" s="67" t="s">
        <v>125</v>
      </c>
      <c r="D7" s="67" t="s">
        <v>126</v>
      </c>
      <c r="E7" s="133"/>
      <c r="F7" s="133"/>
      <c r="G7" s="133"/>
      <c r="H7" s="199"/>
    </row>
    <row r="8" spans="1:9" ht="15.75" x14ac:dyDescent="0.25">
      <c r="A8" s="67">
        <v>1</v>
      </c>
      <c r="B8" s="67">
        <v>2</v>
      </c>
      <c r="C8" s="67">
        <v>3</v>
      </c>
      <c r="D8" s="67">
        <v>4</v>
      </c>
      <c r="E8" s="67">
        <v>5</v>
      </c>
      <c r="F8" s="67">
        <v>6</v>
      </c>
      <c r="G8" s="67">
        <v>7</v>
      </c>
    </row>
    <row r="9" spans="1:9" ht="51.75" customHeight="1" x14ac:dyDescent="0.25">
      <c r="A9" s="133" t="s">
        <v>129</v>
      </c>
      <c r="B9" s="133"/>
      <c r="C9" s="133"/>
      <c r="D9" s="133"/>
      <c r="E9" s="133"/>
      <c r="F9" s="133"/>
      <c r="G9" s="133"/>
    </row>
    <row r="10" spans="1:9" ht="47.25" x14ac:dyDescent="0.25">
      <c r="A10" s="67" t="s">
        <v>317</v>
      </c>
      <c r="B10" s="67" t="s">
        <v>128</v>
      </c>
      <c r="C10" s="67">
        <v>100</v>
      </c>
      <c r="D10" s="67">
        <v>100</v>
      </c>
      <c r="E10" s="67">
        <v>0</v>
      </c>
      <c r="F10" s="67">
        <f>C10/D10*100-100</f>
        <v>0</v>
      </c>
      <c r="G10" s="67" t="s">
        <v>42</v>
      </c>
    </row>
    <row r="11" spans="1:9" ht="110.25" x14ac:dyDescent="0.25">
      <c r="A11" s="67" t="s">
        <v>318</v>
      </c>
      <c r="B11" s="67" t="s">
        <v>130</v>
      </c>
      <c r="C11" s="67">
        <v>3</v>
      </c>
      <c r="D11" s="67">
        <v>3</v>
      </c>
      <c r="E11" s="67">
        <v>0</v>
      </c>
      <c r="F11" s="67">
        <f t="shared" ref="F11" si="0">C11/D11*100-100</f>
        <v>0</v>
      </c>
      <c r="G11" s="67" t="s">
        <v>42</v>
      </c>
    </row>
    <row r="12" spans="1:9" ht="78.75" x14ac:dyDescent="0.25">
      <c r="A12" s="67" t="s">
        <v>319</v>
      </c>
      <c r="B12" s="67" t="s">
        <v>127</v>
      </c>
      <c r="C12" s="67">
        <v>0</v>
      </c>
      <c r="D12" s="67">
        <v>0</v>
      </c>
      <c r="E12" s="67">
        <v>0</v>
      </c>
      <c r="F12" s="67">
        <v>0</v>
      </c>
      <c r="G12" s="67" t="s">
        <v>42</v>
      </c>
    </row>
    <row r="13" spans="1:9" ht="39.75" customHeight="1" x14ac:dyDescent="0.25">
      <c r="A13" s="133" t="s">
        <v>294</v>
      </c>
      <c r="B13" s="133"/>
      <c r="C13" s="133"/>
      <c r="D13" s="133"/>
      <c r="E13" s="133"/>
      <c r="F13" s="133"/>
      <c r="G13" s="133"/>
    </row>
    <row r="14" spans="1:9" ht="141.75" x14ac:dyDescent="0.25">
      <c r="A14" s="38" t="s">
        <v>298</v>
      </c>
      <c r="B14" s="67" t="s">
        <v>295</v>
      </c>
      <c r="C14" s="67">
        <v>0</v>
      </c>
      <c r="D14" s="67">
        <v>0</v>
      </c>
      <c r="E14" s="67">
        <f>D14-C14</f>
        <v>0</v>
      </c>
      <c r="F14" s="67">
        <v>0</v>
      </c>
      <c r="G14" s="67" t="s">
        <v>296</v>
      </c>
    </row>
    <row r="15" spans="1:9" ht="78.75" x14ac:dyDescent="0.25">
      <c r="A15" s="38" t="s">
        <v>299</v>
      </c>
      <c r="B15" s="67" t="s">
        <v>127</v>
      </c>
      <c r="C15" s="67">
        <v>5</v>
      </c>
      <c r="D15" s="67">
        <v>5</v>
      </c>
      <c r="E15" s="37">
        <v>0</v>
      </c>
      <c r="F15" s="37">
        <f>D15/C15*100-100</f>
        <v>0</v>
      </c>
      <c r="G15" s="37" t="s">
        <v>42</v>
      </c>
    </row>
    <row r="16" spans="1:9" ht="34.5" customHeight="1" x14ac:dyDescent="0.25">
      <c r="A16" s="133" t="s">
        <v>297</v>
      </c>
      <c r="B16" s="133"/>
      <c r="C16" s="133"/>
      <c r="D16" s="133"/>
      <c r="E16" s="133"/>
      <c r="F16" s="133"/>
      <c r="G16" s="133"/>
    </row>
    <row r="17" spans="1:7" ht="15.75" x14ac:dyDescent="0.25">
      <c r="A17" s="42" t="s">
        <v>300</v>
      </c>
      <c r="B17" s="42" t="s">
        <v>295</v>
      </c>
      <c r="C17" s="42">
        <v>0</v>
      </c>
      <c r="D17" s="42">
        <v>0</v>
      </c>
      <c r="E17" s="42">
        <f>C17-D17</f>
        <v>0</v>
      </c>
      <c r="F17" s="42">
        <v>0</v>
      </c>
      <c r="G17" s="42" t="s">
        <v>42</v>
      </c>
    </row>
    <row r="18" spans="1:7" ht="15.75" x14ac:dyDescent="0.25">
      <c r="A18" s="42" t="s">
        <v>301</v>
      </c>
      <c r="B18" s="42" t="s">
        <v>127</v>
      </c>
      <c r="C18" s="42">
        <v>0</v>
      </c>
      <c r="D18" s="42">
        <v>0</v>
      </c>
      <c r="E18" s="42">
        <v>0</v>
      </c>
      <c r="F18" s="42">
        <v>0</v>
      </c>
      <c r="G18" s="42" t="s">
        <v>42</v>
      </c>
    </row>
    <row r="19" spans="1:7" ht="31.5" x14ac:dyDescent="0.25">
      <c r="A19" s="43" t="s">
        <v>302</v>
      </c>
      <c r="B19" s="44" t="s">
        <v>128</v>
      </c>
      <c r="C19" s="44">
        <v>100</v>
      </c>
      <c r="D19" s="44">
        <v>100</v>
      </c>
      <c r="E19" s="44">
        <v>0</v>
      </c>
      <c r="F19" s="44">
        <v>0</v>
      </c>
      <c r="G19" s="44" t="s">
        <v>42</v>
      </c>
    </row>
    <row r="20" spans="1:7" ht="15.75" x14ac:dyDescent="0.25">
      <c r="A20" s="133" t="s">
        <v>303</v>
      </c>
      <c r="B20" s="133"/>
      <c r="C20" s="133"/>
      <c r="D20" s="133"/>
      <c r="E20" s="133"/>
      <c r="F20" s="133"/>
      <c r="G20" s="133"/>
    </row>
    <row r="21" spans="1:7" ht="94.5" x14ac:dyDescent="0.25">
      <c r="A21" s="42" t="s">
        <v>305</v>
      </c>
      <c r="B21" s="42" t="s">
        <v>295</v>
      </c>
      <c r="C21" s="42">
        <v>64</v>
      </c>
      <c r="D21" s="42">
        <v>64</v>
      </c>
      <c r="E21" s="42">
        <v>0</v>
      </c>
      <c r="F21" s="42">
        <v>0</v>
      </c>
      <c r="G21" s="42" t="s">
        <v>304</v>
      </c>
    </row>
    <row r="22" spans="1:7" ht="78.75" x14ac:dyDescent="0.25">
      <c r="A22" s="42" t="s">
        <v>306</v>
      </c>
      <c r="B22" s="42" t="s">
        <v>127</v>
      </c>
      <c r="C22" s="42">
        <v>0</v>
      </c>
      <c r="D22" s="42">
        <v>0</v>
      </c>
      <c r="E22" s="45">
        <f>C22-D22</f>
        <v>0</v>
      </c>
      <c r="F22" s="46">
        <v>0</v>
      </c>
      <c r="G22" s="45" t="s">
        <v>279</v>
      </c>
    </row>
    <row r="23" spans="1:7" ht="47.25" x14ac:dyDescent="0.25">
      <c r="A23" s="43" t="s">
        <v>307</v>
      </c>
      <c r="B23" s="47" t="s">
        <v>127</v>
      </c>
      <c r="C23" s="45">
        <v>45</v>
      </c>
      <c r="D23" s="45">
        <v>45</v>
      </c>
      <c r="E23" s="47">
        <v>0</v>
      </c>
      <c r="F23" s="47">
        <v>0</v>
      </c>
      <c r="G23" s="47" t="s">
        <v>42</v>
      </c>
    </row>
    <row r="24" spans="1:7" ht="94.5" x14ac:dyDescent="0.25">
      <c r="A24" s="45" t="s">
        <v>308</v>
      </c>
      <c r="B24" s="47" t="s">
        <v>127</v>
      </c>
      <c r="C24" s="45">
        <v>1</v>
      </c>
      <c r="D24" s="45">
        <v>1</v>
      </c>
      <c r="E24" s="47">
        <v>0</v>
      </c>
      <c r="F24" s="47">
        <v>0</v>
      </c>
      <c r="G24" s="47" t="s">
        <v>42</v>
      </c>
    </row>
    <row r="25" spans="1:7" ht="15.75" x14ac:dyDescent="0.25">
      <c r="A25" s="133" t="s">
        <v>309</v>
      </c>
      <c r="B25" s="133"/>
      <c r="C25" s="133"/>
      <c r="D25" s="133"/>
      <c r="E25" s="133"/>
      <c r="F25" s="133"/>
      <c r="G25" s="133"/>
    </row>
    <row r="26" spans="1:7" ht="346.5" x14ac:dyDescent="0.25">
      <c r="A26" s="38" t="s">
        <v>311</v>
      </c>
      <c r="B26" s="67" t="s">
        <v>295</v>
      </c>
      <c r="C26" s="67">
        <v>1</v>
      </c>
      <c r="D26" s="67">
        <v>12</v>
      </c>
      <c r="E26" s="67">
        <f>C26-D26</f>
        <v>-11</v>
      </c>
      <c r="F26" s="41">
        <v>91.67</v>
      </c>
      <c r="G26" s="67" t="s">
        <v>310</v>
      </c>
    </row>
    <row r="27" spans="1:7" ht="63" x14ac:dyDescent="0.25">
      <c r="A27" s="38" t="s">
        <v>312</v>
      </c>
      <c r="B27" s="67" t="s">
        <v>127</v>
      </c>
      <c r="C27" s="67">
        <v>0</v>
      </c>
      <c r="D27" s="67">
        <v>0</v>
      </c>
      <c r="E27" s="37">
        <v>0</v>
      </c>
      <c r="F27" s="67">
        <v>0</v>
      </c>
      <c r="G27" s="37" t="s">
        <v>42</v>
      </c>
    </row>
    <row r="28" spans="1:7" ht="15.75" x14ac:dyDescent="0.25">
      <c r="A28" s="133" t="s">
        <v>313</v>
      </c>
      <c r="B28" s="133"/>
      <c r="C28" s="133"/>
      <c r="D28" s="133"/>
      <c r="E28" s="133"/>
      <c r="F28" s="133"/>
      <c r="G28" s="133"/>
    </row>
    <row r="29" spans="1:7" ht="31.5" x14ac:dyDescent="0.25">
      <c r="A29" s="38" t="s">
        <v>314</v>
      </c>
      <c r="B29" s="67" t="s">
        <v>295</v>
      </c>
      <c r="C29" s="67">
        <v>6</v>
      </c>
      <c r="D29" s="67">
        <v>6</v>
      </c>
      <c r="E29" s="67">
        <v>0</v>
      </c>
      <c r="F29" s="67">
        <v>0</v>
      </c>
      <c r="G29" s="67" t="s">
        <v>304</v>
      </c>
    </row>
    <row r="30" spans="1:7" ht="31.5" x14ac:dyDescent="0.25">
      <c r="A30" s="38" t="s">
        <v>315</v>
      </c>
      <c r="B30" s="67" t="s">
        <v>127</v>
      </c>
      <c r="C30" s="67">
        <v>6</v>
      </c>
      <c r="D30" s="67">
        <v>6</v>
      </c>
      <c r="E30" s="67">
        <v>0</v>
      </c>
      <c r="F30" s="67">
        <v>0</v>
      </c>
      <c r="G30" s="67" t="s">
        <v>42</v>
      </c>
    </row>
    <row r="31" spans="1:7" ht="15.75" x14ac:dyDescent="0.25">
      <c r="A31" s="38" t="s">
        <v>316</v>
      </c>
      <c r="B31" s="67" t="s">
        <v>127</v>
      </c>
      <c r="C31" s="67">
        <v>0</v>
      </c>
      <c r="D31" s="67">
        <v>0</v>
      </c>
      <c r="E31" s="67">
        <v>0</v>
      </c>
      <c r="F31" s="67">
        <v>0</v>
      </c>
      <c r="G31" s="67" t="s">
        <v>42</v>
      </c>
    </row>
    <row r="32" spans="1:7" ht="36.75" customHeight="1" x14ac:dyDescent="0.25">
      <c r="A32" s="108" t="s">
        <v>320</v>
      </c>
      <c r="B32" s="108"/>
      <c r="C32" s="108"/>
      <c r="D32" s="108"/>
      <c r="E32" s="108"/>
      <c r="F32" s="108"/>
      <c r="G32" s="108"/>
    </row>
    <row r="33" spans="1:7" ht="63.75" x14ac:dyDescent="0.25">
      <c r="A33" s="15" t="s">
        <v>321</v>
      </c>
      <c r="B33" s="65" t="s">
        <v>322</v>
      </c>
      <c r="C33" s="67">
        <v>1300</v>
      </c>
      <c r="D33" s="17">
        <v>1953</v>
      </c>
      <c r="E33" s="17">
        <f>D33-C33</f>
        <v>653</v>
      </c>
      <c r="F33" s="28">
        <f>D33/C33*100</f>
        <v>150.23076923076923</v>
      </c>
      <c r="G33" s="17" t="s">
        <v>323</v>
      </c>
    </row>
    <row r="34" spans="1:7" ht="89.25" x14ac:dyDescent="0.25">
      <c r="A34" s="15" t="s">
        <v>324</v>
      </c>
      <c r="B34" s="65" t="s">
        <v>325</v>
      </c>
      <c r="C34" s="67">
        <v>6396</v>
      </c>
      <c r="D34" s="17">
        <v>7049</v>
      </c>
      <c r="E34" s="17">
        <f t="shared" ref="E34:E44" si="1">D34-C34</f>
        <v>653</v>
      </c>
      <c r="F34" s="28">
        <f t="shared" ref="F34:F43" si="2">D34/C34*100</f>
        <v>110.20950594121327</v>
      </c>
      <c r="G34" s="17" t="s">
        <v>326</v>
      </c>
    </row>
    <row r="35" spans="1:7" ht="63.75" x14ac:dyDescent="0.25">
      <c r="A35" s="15" t="s">
        <v>327</v>
      </c>
      <c r="B35" s="65" t="s">
        <v>328</v>
      </c>
      <c r="C35" s="67">
        <v>2700</v>
      </c>
      <c r="D35" s="17">
        <v>1365</v>
      </c>
      <c r="E35" s="17">
        <f t="shared" si="1"/>
        <v>-1335</v>
      </c>
      <c r="F35" s="28">
        <f t="shared" si="2"/>
        <v>50.555555555555557</v>
      </c>
      <c r="G35" s="17" t="s">
        <v>329</v>
      </c>
    </row>
    <row r="36" spans="1:7" ht="63.75" x14ac:dyDescent="0.25">
      <c r="A36" s="15" t="s">
        <v>330</v>
      </c>
      <c r="B36" s="65" t="s">
        <v>328</v>
      </c>
      <c r="C36" s="67">
        <v>23000</v>
      </c>
      <c r="D36" s="17">
        <v>10600</v>
      </c>
      <c r="E36" s="17">
        <f t="shared" si="1"/>
        <v>-12400</v>
      </c>
      <c r="F36" s="28">
        <f t="shared" si="2"/>
        <v>46.086956521739133</v>
      </c>
      <c r="G36" s="17" t="s">
        <v>329</v>
      </c>
    </row>
    <row r="37" spans="1:7" ht="63.75" x14ac:dyDescent="0.25">
      <c r="A37" s="15" t="s">
        <v>331</v>
      </c>
      <c r="B37" s="65" t="s">
        <v>322</v>
      </c>
      <c r="C37" s="67">
        <v>73000</v>
      </c>
      <c r="D37" s="17">
        <v>30739</v>
      </c>
      <c r="E37" s="17">
        <f t="shared" si="1"/>
        <v>-42261</v>
      </c>
      <c r="F37" s="28">
        <f t="shared" si="2"/>
        <v>42.108219178082187</v>
      </c>
      <c r="G37" s="17" t="s">
        <v>329</v>
      </c>
    </row>
    <row r="38" spans="1:7" ht="63.75" x14ac:dyDescent="0.25">
      <c r="A38" s="15" t="s">
        <v>332</v>
      </c>
      <c r="B38" s="65" t="s">
        <v>328</v>
      </c>
      <c r="C38" s="67">
        <v>500</v>
      </c>
      <c r="D38" s="17">
        <v>170</v>
      </c>
      <c r="E38" s="17">
        <f t="shared" si="1"/>
        <v>-330</v>
      </c>
      <c r="F38" s="28">
        <f t="shared" si="2"/>
        <v>34</v>
      </c>
      <c r="G38" s="17" t="s">
        <v>329</v>
      </c>
    </row>
    <row r="39" spans="1:7" ht="63.75" x14ac:dyDescent="0.25">
      <c r="A39" s="15" t="s">
        <v>333</v>
      </c>
      <c r="B39" s="65" t="s">
        <v>328</v>
      </c>
      <c r="C39" s="67">
        <v>11100</v>
      </c>
      <c r="D39" s="17">
        <v>3172</v>
      </c>
      <c r="E39" s="17">
        <f t="shared" si="1"/>
        <v>-7928</v>
      </c>
      <c r="F39" s="28">
        <f t="shared" si="2"/>
        <v>28.576576576576578</v>
      </c>
      <c r="G39" s="17" t="s">
        <v>329</v>
      </c>
    </row>
    <row r="40" spans="1:7" ht="15.75" x14ac:dyDescent="0.25">
      <c r="A40" s="15" t="s">
        <v>334</v>
      </c>
      <c r="B40" s="65" t="s">
        <v>325</v>
      </c>
      <c r="C40" s="67">
        <v>39</v>
      </c>
      <c r="D40" s="15">
        <v>39</v>
      </c>
      <c r="E40" s="17">
        <f t="shared" si="1"/>
        <v>0</v>
      </c>
      <c r="F40" s="28">
        <f t="shared" si="2"/>
        <v>100</v>
      </c>
      <c r="G40" s="15"/>
    </row>
    <row r="41" spans="1:7" ht="15.75" x14ac:dyDescent="0.25">
      <c r="A41" s="15" t="s">
        <v>335</v>
      </c>
      <c r="B41" s="65" t="s">
        <v>328</v>
      </c>
      <c r="C41" s="67">
        <v>380</v>
      </c>
      <c r="D41" s="17">
        <v>380</v>
      </c>
      <c r="E41" s="17">
        <f t="shared" si="1"/>
        <v>0</v>
      </c>
      <c r="F41" s="28">
        <f t="shared" si="2"/>
        <v>100</v>
      </c>
      <c r="G41" s="17"/>
    </row>
    <row r="42" spans="1:7" ht="63.75" x14ac:dyDescent="0.25">
      <c r="A42" s="15" t="s">
        <v>336</v>
      </c>
      <c r="B42" s="65" t="s">
        <v>128</v>
      </c>
      <c r="C42" s="50">
        <v>247</v>
      </c>
      <c r="D42" s="17">
        <v>68.8</v>
      </c>
      <c r="E42" s="17">
        <f t="shared" si="1"/>
        <v>-178.2</v>
      </c>
      <c r="F42" s="28">
        <f t="shared" si="2"/>
        <v>27.854251012145749</v>
      </c>
      <c r="G42" s="17" t="s">
        <v>329</v>
      </c>
    </row>
    <row r="43" spans="1:7" ht="15.75" x14ac:dyDescent="0.25">
      <c r="A43" s="15" t="s">
        <v>337</v>
      </c>
      <c r="B43" s="65" t="s">
        <v>328</v>
      </c>
      <c r="C43" s="67">
        <v>80</v>
      </c>
      <c r="D43" s="17">
        <v>80</v>
      </c>
      <c r="E43" s="17">
        <f t="shared" si="1"/>
        <v>0</v>
      </c>
      <c r="F43" s="28">
        <f t="shared" si="2"/>
        <v>100</v>
      </c>
      <c r="G43" s="17"/>
    </row>
    <row r="44" spans="1:7" ht="76.5" x14ac:dyDescent="0.25">
      <c r="A44" s="15" t="s">
        <v>338</v>
      </c>
      <c r="B44" s="65" t="s">
        <v>328</v>
      </c>
      <c r="C44" s="67">
        <v>12</v>
      </c>
      <c r="D44" s="15">
        <v>16</v>
      </c>
      <c r="E44" s="17">
        <f t="shared" si="1"/>
        <v>4</v>
      </c>
      <c r="F44" s="28">
        <f>D44/C44*100</f>
        <v>133.33333333333331</v>
      </c>
      <c r="G44" s="17" t="s">
        <v>339</v>
      </c>
    </row>
    <row r="45" spans="1:7" ht="15" customHeight="1" x14ac:dyDescent="0.25">
      <c r="A45" s="198" t="s">
        <v>344</v>
      </c>
      <c r="B45" s="198"/>
      <c r="C45" s="198"/>
      <c r="D45" s="198"/>
      <c r="E45" s="198"/>
      <c r="F45" s="198"/>
      <c r="G45" s="198"/>
    </row>
    <row r="46" spans="1:7" ht="161.25" customHeight="1" x14ac:dyDescent="0.25">
      <c r="A46" s="23" t="s">
        <v>340</v>
      </c>
      <c r="B46" s="69" t="s">
        <v>128</v>
      </c>
      <c r="C46" s="65">
        <v>25</v>
      </c>
      <c r="D46" s="65">
        <v>15</v>
      </c>
      <c r="E46" s="65">
        <v>40</v>
      </c>
      <c r="F46" s="65">
        <v>40</v>
      </c>
      <c r="G46" s="108" t="s">
        <v>341</v>
      </c>
    </row>
    <row r="47" spans="1:7" ht="53.25" customHeight="1" x14ac:dyDescent="0.25">
      <c r="A47" s="23" t="s">
        <v>342</v>
      </c>
      <c r="B47" s="69" t="s">
        <v>325</v>
      </c>
      <c r="C47" s="65">
        <v>26</v>
      </c>
      <c r="D47" s="65">
        <v>2</v>
      </c>
      <c r="E47" s="65">
        <v>92.4</v>
      </c>
      <c r="F47" s="65">
        <v>92.4</v>
      </c>
      <c r="G47" s="108"/>
    </row>
    <row r="48" spans="1:7" ht="86.25" customHeight="1" x14ac:dyDescent="0.25">
      <c r="A48" s="23" t="s">
        <v>343</v>
      </c>
      <c r="B48" s="69" t="s">
        <v>128</v>
      </c>
      <c r="C48" s="65">
        <v>22</v>
      </c>
      <c r="D48" s="65">
        <v>6.5</v>
      </c>
      <c r="E48" s="65">
        <v>70.599999999999994</v>
      </c>
      <c r="F48" s="65">
        <v>70.599999999999994</v>
      </c>
      <c r="G48" s="108"/>
    </row>
    <row r="49" spans="1:7" ht="25.5" customHeight="1" x14ac:dyDescent="0.25">
      <c r="A49" s="129" t="s">
        <v>345</v>
      </c>
      <c r="B49" s="129"/>
      <c r="C49" s="129"/>
      <c r="D49" s="129"/>
      <c r="E49" s="129"/>
      <c r="F49" s="129"/>
      <c r="G49" s="129"/>
    </row>
    <row r="50" spans="1:7" ht="57" customHeight="1" x14ac:dyDescent="0.25">
      <c r="A50" s="69" t="s">
        <v>346</v>
      </c>
      <c r="B50" s="65" t="s">
        <v>347</v>
      </c>
      <c r="C50" s="65">
        <v>65216</v>
      </c>
      <c r="D50" s="65">
        <v>64424.53</v>
      </c>
      <c r="E50" s="65">
        <v>791.47</v>
      </c>
      <c r="F50" s="65">
        <v>0.98</v>
      </c>
      <c r="G50" s="191" t="s">
        <v>351</v>
      </c>
    </row>
    <row r="51" spans="1:7" ht="59.25" customHeight="1" x14ac:dyDescent="0.25">
      <c r="A51" s="69" t="s">
        <v>348</v>
      </c>
      <c r="B51" s="65" t="s">
        <v>23</v>
      </c>
      <c r="C51" s="65">
        <v>86.55</v>
      </c>
      <c r="D51" s="65">
        <v>86.55</v>
      </c>
      <c r="E51" s="65">
        <v>0</v>
      </c>
      <c r="F51" s="65">
        <v>0</v>
      </c>
      <c r="G51" s="191"/>
    </row>
    <row r="52" spans="1:7" ht="48.75" customHeight="1" x14ac:dyDescent="0.25">
      <c r="A52" s="129" t="s">
        <v>349</v>
      </c>
      <c r="B52" s="108" t="s">
        <v>350</v>
      </c>
      <c r="C52" s="108">
        <v>2547763.84</v>
      </c>
      <c r="D52" s="108">
        <v>2535134.9500000002</v>
      </c>
      <c r="E52" s="108">
        <v>12628.89</v>
      </c>
      <c r="F52" s="108">
        <v>0.98</v>
      </c>
      <c r="G52" s="191"/>
    </row>
    <row r="53" spans="1:7" ht="272.25" customHeight="1" x14ac:dyDescent="0.25">
      <c r="A53" s="129"/>
      <c r="B53" s="108"/>
      <c r="C53" s="108"/>
      <c r="D53" s="108"/>
      <c r="E53" s="108"/>
      <c r="F53" s="108"/>
      <c r="G53" s="191"/>
    </row>
  </sheetData>
  <mergeCells count="25">
    <mergeCell ref="H3:H7"/>
    <mergeCell ref="A3:A7"/>
    <mergeCell ref="B3:B7"/>
    <mergeCell ref="C3:D6"/>
    <mergeCell ref="E3:E7"/>
    <mergeCell ref="F3:F7"/>
    <mergeCell ref="G3:G7"/>
    <mergeCell ref="A1:G2"/>
    <mergeCell ref="A32:G32"/>
    <mergeCell ref="G46:G48"/>
    <mergeCell ref="A45:G45"/>
    <mergeCell ref="A49:G49"/>
    <mergeCell ref="A9:G9"/>
    <mergeCell ref="A20:G20"/>
    <mergeCell ref="A25:G25"/>
    <mergeCell ref="A28:G28"/>
    <mergeCell ref="A13:G13"/>
    <mergeCell ref="A16:G16"/>
    <mergeCell ref="A52:A53"/>
    <mergeCell ref="G50:G53"/>
    <mergeCell ref="B52:B53"/>
    <mergeCell ref="C52:C53"/>
    <mergeCell ref="D52:D53"/>
    <mergeCell ref="E52:E53"/>
    <mergeCell ref="F52:F53"/>
  </mergeCells>
  <pageMargins left="0.25" right="0.25" top="0.75" bottom="0.75" header="0.3" footer="0.3"/>
  <pageSetup paperSize="9" scale="60" orientation="landscape" horizontalDpi="4294967293" verticalDpi="0" r:id="rId1"/>
  <colBreaks count="1" manualBreakCount="1">
    <brk id="7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"/>
  <sheetViews>
    <sheetView workbookViewId="0">
      <selection activeCell="L24" sqref="L24"/>
    </sheetView>
  </sheetViews>
  <sheetFormatPr defaultRowHeight="15" x14ac:dyDescent="0.25"/>
  <sheetData>
    <row r="2" spans="1:8" ht="77.25" customHeight="1" x14ac:dyDescent="0.25">
      <c r="A2" s="200" t="s">
        <v>131</v>
      </c>
      <c r="B2" s="200"/>
      <c r="C2" s="200"/>
      <c r="D2" s="200"/>
      <c r="E2" s="200"/>
      <c r="F2" s="200"/>
      <c r="G2" s="200"/>
      <c r="H2" s="200"/>
    </row>
  </sheetData>
  <mergeCells count="1">
    <mergeCell ref="A2:H2"/>
  </mergeCells>
  <pageMargins left="0.7" right="0.7" top="0.75" bottom="0.75" header="0.3" footer="0.3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zoomScaleNormal="100" zoomScaleSheetLayoutView="100" workbookViewId="0">
      <selection sqref="A1:G34"/>
    </sheetView>
  </sheetViews>
  <sheetFormatPr defaultRowHeight="15" x14ac:dyDescent="0.25"/>
  <sheetData>
    <row r="1" spans="1:7" x14ac:dyDescent="0.25">
      <c r="A1" s="201" t="s">
        <v>367</v>
      </c>
      <c r="B1" s="202"/>
      <c r="C1" s="202"/>
      <c r="D1" s="202"/>
      <c r="E1" s="202"/>
      <c r="F1" s="202"/>
      <c r="G1" s="202"/>
    </row>
    <row r="2" spans="1:7" x14ac:dyDescent="0.25">
      <c r="A2" s="202"/>
      <c r="B2" s="202"/>
      <c r="C2" s="202"/>
      <c r="D2" s="202"/>
      <c r="E2" s="202"/>
      <c r="F2" s="202"/>
      <c r="G2" s="202"/>
    </row>
    <row r="3" spans="1:7" x14ac:dyDescent="0.25">
      <c r="A3" s="202"/>
      <c r="B3" s="202"/>
      <c r="C3" s="202"/>
      <c r="D3" s="202"/>
      <c r="E3" s="202"/>
      <c r="F3" s="202"/>
      <c r="G3" s="202"/>
    </row>
    <row r="4" spans="1:7" x14ac:dyDescent="0.25">
      <c r="A4" s="202"/>
      <c r="B4" s="202"/>
      <c r="C4" s="202"/>
      <c r="D4" s="202"/>
      <c r="E4" s="202"/>
      <c r="F4" s="202"/>
      <c r="G4" s="202"/>
    </row>
    <row r="5" spans="1:7" x14ac:dyDescent="0.25">
      <c r="A5" s="202"/>
      <c r="B5" s="202"/>
      <c r="C5" s="202"/>
      <c r="D5" s="202"/>
      <c r="E5" s="202"/>
      <c r="F5" s="202"/>
      <c r="G5" s="202"/>
    </row>
    <row r="6" spans="1:7" x14ac:dyDescent="0.25">
      <c r="A6" s="202"/>
      <c r="B6" s="202"/>
      <c r="C6" s="202"/>
      <c r="D6" s="202"/>
      <c r="E6" s="202"/>
      <c r="F6" s="202"/>
      <c r="G6" s="202"/>
    </row>
    <row r="7" spans="1:7" x14ac:dyDescent="0.25">
      <c r="A7" s="202"/>
      <c r="B7" s="202"/>
      <c r="C7" s="202"/>
      <c r="D7" s="202"/>
      <c r="E7" s="202"/>
      <c r="F7" s="202"/>
      <c r="G7" s="202"/>
    </row>
    <row r="8" spans="1:7" x14ac:dyDescent="0.25">
      <c r="A8" s="202"/>
      <c r="B8" s="202"/>
      <c r="C8" s="202"/>
      <c r="D8" s="202"/>
      <c r="E8" s="202"/>
      <c r="F8" s="202"/>
      <c r="G8" s="202"/>
    </row>
    <row r="9" spans="1:7" x14ac:dyDescent="0.25">
      <c r="A9" s="202"/>
      <c r="B9" s="202"/>
      <c r="C9" s="202"/>
      <c r="D9" s="202"/>
      <c r="E9" s="202"/>
      <c r="F9" s="202"/>
      <c r="G9" s="202"/>
    </row>
    <row r="10" spans="1:7" x14ac:dyDescent="0.25">
      <c r="A10" s="202"/>
      <c r="B10" s="202"/>
      <c r="C10" s="202"/>
      <c r="D10" s="202"/>
      <c r="E10" s="202"/>
      <c r="F10" s="202"/>
      <c r="G10" s="202"/>
    </row>
    <row r="11" spans="1:7" x14ac:dyDescent="0.25">
      <c r="A11" s="202"/>
      <c r="B11" s="202"/>
      <c r="C11" s="202"/>
      <c r="D11" s="202"/>
      <c r="E11" s="202"/>
      <c r="F11" s="202"/>
      <c r="G11" s="202"/>
    </row>
    <row r="12" spans="1:7" x14ac:dyDescent="0.25">
      <c r="A12" s="202"/>
      <c r="B12" s="202"/>
      <c r="C12" s="202"/>
      <c r="D12" s="202"/>
      <c r="E12" s="202"/>
      <c r="F12" s="202"/>
      <c r="G12" s="202"/>
    </row>
    <row r="13" spans="1:7" x14ac:dyDescent="0.25">
      <c r="A13" s="202"/>
      <c r="B13" s="202"/>
      <c r="C13" s="202"/>
      <c r="D13" s="202"/>
      <c r="E13" s="202"/>
      <c r="F13" s="202"/>
      <c r="G13" s="202"/>
    </row>
    <row r="14" spans="1:7" x14ac:dyDescent="0.25">
      <c r="A14" s="202"/>
      <c r="B14" s="202"/>
      <c r="C14" s="202"/>
      <c r="D14" s="202"/>
      <c r="E14" s="202"/>
      <c r="F14" s="202"/>
      <c r="G14" s="202"/>
    </row>
    <row r="15" spans="1:7" x14ac:dyDescent="0.25">
      <c r="A15" s="202"/>
      <c r="B15" s="202"/>
      <c r="C15" s="202"/>
      <c r="D15" s="202"/>
      <c r="E15" s="202"/>
      <c r="F15" s="202"/>
      <c r="G15" s="202"/>
    </row>
    <row r="16" spans="1:7" x14ac:dyDescent="0.25">
      <c r="A16" s="202"/>
      <c r="B16" s="202"/>
      <c r="C16" s="202"/>
      <c r="D16" s="202"/>
      <c r="E16" s="202"/>
      <c r="F16" s="202"/>
      <c r="G16" s="202"/>
    </row>
    <row r="17" spans="1:7" x14ac:dyDescent="0.25">
      <c r="A17" s="202"/>
      <c r="B17" s="202"/>
      <c r="C17" s="202"/>
      <c r="D17" s="202"/>
      <c r="E17" s="202"/>
      <c r="F17" s="202"/>
      <c r="G17" s="202"/>
    </row>
    <row r="18" spans="1:7" x14ac:dyDescent="0.25">
      <c r="A18" s="202"/>
      <c r="B18" s="202"/>
      <c r="C18" s="202"/>
      <c r="D18" s="202"/>
      <c r="E18" s="202"/>
      <c r="F18" s="202"/>
      <c r="G18" s="202"/>
    </row>
    <row r="19" spans="1:7" x14ac:dyDescent="0.25">
      <c r="A19" s="202"/>
      <c r="B19" s="202"/>
      <c r="C19" s="202"/>
      <c r="D19" s="202"/>
      <c r="E19" s="202"/>
      <c r="F19" s="202"/>
      <c r="G19" s="202"/>
    </row>
    <row r="20" spans="1:7" x14ac:dyDescent="0.25">
      <c r="A20" s="202"/>
      <c r="B20" s="202"/>
      <c r="C20" s="202"/>
      <c r="D20" s="202"/>
      <c r="E20" s="202"/>
      <c r="F20" s="202"/>
      <c r="G20" s="202"/>
    </row>
    <row r="21" spans="1:7" x14ac:dyDescent="0.25">
      <c r="A21" s="202"/>
      <c r="B21" s="202"/>
      <c r="C21" s="202"/>
      <c r="D21" s="202"/>
      <c r="E21" s="202"/>
      <c r="F21" s="202"/>
      <c r="G21" s="202"/>
    </row>
    <row r="22" spans="1:7" x14ac:dyDescent="0.25">
      <c r="A22" s="202"/>
      <c r="B22" s="202"/>
      <c r="C22" s="202"/>
      <c r="D22" s="202"/>
      <c r="E22" s="202"/>
      <c r="F22" s="202"/>
      <c r="G22" s="202"/>
    </row>
    <row r="23" spans="1:7" x14ac:dyDescent="0.25">
      <c r="A23" s="202"/>
      <c r="B23" s="202"/>
      <c r="C23" s="202"/>
      <c r="D23" s="202"/>
      <c r="E23" s="202"/>
      <c r="F23" s="202"/>
      <c r="G23" s="202"/>
    </row>
    <row r="24" spans="1:7" x14ac:dyDescent="0.25">
      <c r="A24" s="202"/>
      <c r="B24" s="202"/>
      <c r="C24" s="202"/>
      <c r="D24" s="202"/>
      <c r="E24" s="202"/>
      <c r="F24" s="202"/>
      <c r="G24" s="202"/>
    </row>
    <row r="25" spans="1:7" x14ac:dyDescent="0.25">
      <c r="A25" s="202"/>
      <c r="B25" s="202"/>
      <c r="C25" s="202"/>
      <c r="D25" s="202"/>
      <c r="E25" s="202"/>
      <c r="F25" s="202"/>
      <c r="G25" s="202"/>
    </row>
    <row r="26" spans="1:7" x14ac:dyDescent="0.25">
      <c r="A26" s="202"/>
      <c r="B26" s="202"/>
      <c r="C26" s="202"/>
      <c r="D26" s="202"/>
      <c r="E26" s="202"/>
      <c r="F26" s="202"/>
      <c r="G26" s="202"/>
    </row>
    <row r="27" spans="1:7" x14ac:dyDescent="0.25">
      <c r="A27" s="202"/>
      <c r="B27" s="202"/>
      <c r="C27" s="202"/>
      <c r="D27" s="202"/>
      <c r="E27" s="202"/>
      <c r="F27" s="202"/>
      <c r="G27" s="202"/>
    </row>
    <row r="28" spans="1:7" x14ac:dyDescent="0.25">
      <c r="A28" s="202"/>
      <c r="B28" s="202"/>
      <c r="C28" s="202"/>
      <c r="D28" s="202"/>
      <c r="E28" s="202"/>
      <c r="F28" s="202"/>
      <c r="G28" s="202"/>
    </row>
    <row r="29" spans="1:7" x14ac:dyDescent="0.25">
      <c r="A29" s="202"/>
      <c r="B29" s="202"/>
      <c r="C29" s="202"/>
      <c r="D29" s="202"/>
      <c r="E29" s="202"/>
      <c r="F29" s="202"/>
      <c r="G29" s="202"/>
    </row>
    <row r="30" spans="1:7" x14ac:dyDescent="0.25">
      <c r="A30" s="202"/>
      <c r="B30" s="202"/>
      <c r="C30" s="202"/>
      <c r="D30" s="202"/>
      <c r="E30" s="202"/>
      <c r="F30" s="202"/>
      <c r="G30" s="202"/>
    </row>
    <row r="31" spans="1:7" x14ac:dyDescent="0.25">
      <c r="A31" s="202"/>
      <c r="B31" s="202"/>
      <c r="C31" s="202"/>
      <c r="D31" s="202"/>
      <c r="E31" s="202"/>
      <c r="F31" s="202"/>
      <c r="G31" s="202"/>
    </row>
    <row r="32" spans="1:7" x14ac:dyDescent="0.25">
      <c r="A32" s="202"/>
      <c r="B32" s="202"/>
      <c r="C32" s="202"/>
      <c r="D32" s="202"/>
      <c r="E32" s="202"/>
      <c r="F32" s="202"/>
      <c r="G32" s="202"/>
    </row>
    <row r="33" spans="1:7" x14ac:dyDescent="0.25">
      <c r="A33" s="202"/>
      <c r="B33" s="202"/>
      <c r="C33" s="202"/>
      <c r="D33" s="202"/>
      <c r="E33" s="202"/>
      <c r="F33" s="202"/>
      <c r="G33" s="202"/>
    </row>
    <row r="34" spans="1:7" x14ac:dyDescent="0.25">
      <c r="A34" s="202"/>
      <c r="B34" s="202"/>
      <c r="C34" s="202"/>
      <c r="D34" s="202"/>
      <c r="E34" s="202"/>
      <c r="F34" s="202"/>
      <c r="G34" s="202"/>
    </row>
  </sheetData>
  <mergeCells count="1">
    <mergeCell ref="A1:G34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5</vt:i4>
      </vt:variant>
    </vt:vector>
  </HeadingPairs>
  <TitlesOfParts>
    <vt:vector size="12" baseType="lpstr">
      <vt:lpstr>!!!!Оценка эффективности</vt:lpstr>
      <vt:lpstr>НЕФИНАНСОВЫЕ РЕЗУЛЬТАТЫ</vt:lpstr>
      <vt:lpstr>Приложение 6</vt:lpstr>
      <vt:lpstr>Приложение 7</vt:lpstr>
      <vt:lpstr>Приложение 8</vt:lpstr>
      <vt:lpstr>Лист1</vt:lpstr>
      <vt:lpstr>Лист2</vt:lpstr>
      <vt:lpstr>'!!!!Оценка эффективности'!Область_печати</vt:lpstr>
      <vt:lpstr>'НЕФИНАНСОВЫЕ РЕЗУЛЬТАТЫ'!Область_печати</vt:lpstr>
      <vt:lpstr>'Приложение 6'!Область_печати</vt:lpstr>
      <vt:lpstr>'Приложение 7'!Область_печати</vt:lpstr>
      <vt:lpstr>'Приложение 8'!Область_печати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2021-03-03T07:26:26Z</dcterms:modified>
</cp:coreProperties>
</file>