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/>
  </bookViews>
  <sheets>
    <sheet name="Перечень мероприятий" sheetId="2" r:id="rId1"/>
    <sheet name="Ресурсное обеспечение" sheetId="4" r:id="rId2"/>
    <sheet name="Перечень целевых показателей" sheetId="5" r:id="rId3"/>
  </sheets>
  <definedNames>
    <definedName name="Print_Area" localSheetId="0">'Перечень мероприятий'!$A$1:$AO$14</definedName>
    <definedName name="Print_Area" localSheetId="2">'Перечень целевых показателей'!$B$2:$L$22</definedName>
    <definedName name="Print_Titles" localSheetId="0">'Перечень мероприятий'!$B:$D</definedName>
    <definedName name="_xlnm.Print_Area" localSheetId="2">'Перечень целевых показателей'!$A$1:$M$22</definedName>
  </definedNames>
  <calcPr calcId="162913"/>
</workbook>
</file>

<file path=xl/calcChain.xml><?xml version="1.0" encoding="utf-8"?>
<calcChain xmlns="http://schemas.openxmlformats.org/spreadsheetml/2006/main">
  <c r="AG13" i="2" l="1"/>
  <c r="AR12" i="2"/>
  <c r="AM12" i="2"/>
  <c r="AH12" i="2"/>
  <c r="AP11" i="2"/>
  <c r="AK11" i="2"/>
  <c r="AG11" i="2"/>
  <c r="AF11" i="2"/>
  <c r="AQ10" i="2"/>
  <c r="AQ8" i="2"/>
  <c r="AP8" i="2"/>
  <c r="AL8" i="2"/>
  <c r="AG8" i="2"/>
  <c r="AF8" i="2"/>
  <c r="Q44" i="4" l="1"/>
  <c r="P21" i="4"/>
  <c r="AQ14" i="2"/>
  <c r="AN14" i="2" s="1"/>
  <c r="AN13" i="2"/>
  <c r="AN12" i="2"/>
  <c r="AN11" i="2"/>
  <c r="AR10" i="2"/>
  <c r="AP10" i="2"/>
  <c r="AO10" i="2"/>
  <c r="AN10" i="2" s="1"/>
  <c r="AN9" i="2"/>
  <c r="AR8" i="2"/>
  <c r="AN8" i="2" s="1"/>
  <c r="P14" i="4"/>
  <c r="P13" i="4"/>
  <c r="P12" i="4"/>
  <c r="Q56" i="4"/>
  <c r="Q54" i="4"/>
  <c r="Q53" i="4"/>
  <c r="P51" i="4"/>
  <c r="Q50" i="4"/>
  <c r="Q49" i="4"/>
  <c r="Q48" i="4"/>
  <c r="Q47" i="4"/>
  <c r="P45" i="4"/>
  <c r="Q43" i="4"/>
  <c r="Q41" i="4"/>
  <c r="P39" i="4"/>
  <c r="Q38" i="4"/>
  <c r="Q37" i="4"/>
  <c r="Q36" i="4"/>
  <c r="Q35" i="4"/>
  <c r="P33" i="4"/>
  <c r="O33" i="4"/>
  <c r="Q32" i="4"/>
  <c r="Q29" i="4"/>
  <c r="P27" i="4"/>
  <c r="Q26" i="4"/>
  <c r="Q25" i="4"/>
  <c r="Q24" i="4"/>
  <c r="Q23" i="4"/>
  <c r="Q20" i="4"/>
  <c r="Q19" i="4"/>
  <c r="Q18" i="4"/>
  <c r="Q17" i="4"/>
  <c r="P15" i="4"/>
  <c r="P11" i="4"/>
  <c r="P9" i="4" l="1"/>
  <c r="M30" i="4" l="1"/>
  <c r="Q30" i="4" s="1"/>
  <c r="M31" i="4"/>
  <c r="Q31" i="4" s="1"/>
  <c r="M42" i="4"/>
  <c r="M13" i="4" l="1"/>
  <c r="Q42" i="4"/>
  <c r="M39" i="4"/>
  <c r="M14" i="4"/>
  <c r="M12" i="4"/>
  <c r="M11" i="4"/>
  <c r="AL14" i="2"/>
  <c r="AG14" i="2"/>
  <c r="AM10" i="2" l="1"/>
  <c r="AL10" i="2"/>
  <c r="AK10" i="2"/>
  <c r="AJ10" i="2"/>
  <c r="AH10" i="2"/>
  <c r="AG10" i="2"/>
  <c r="AF10" i="2"/>
  <c r="AE10" i="2"/>
  <c r="AC10" i="2"/>
  <c r="AB10" i="2"/>
  <c r="AA10" i="2"/>
  <c r="Z10" i="2"/>
  <c r="AA14" i="2" l="1"/>
  <c r="AC14" i="2"/>
  <c r="AA13" i="2"/>
  <c r="AC13" i="2"/>
  <c r="AA12" i="2"/>
  <c r="AB12" i="2"/>
  <c r="AA11" i="2"/>
  <c r="AC11" i="2"/>
  <c r="W14" i="2"/>
  <c r="V13" i="2"/>
  <c r="W13" i="2"/>
  <c r="X13" i="2"/>
  <c r="X12" i="2"/>
  <c r="X11" i="2"/>
  <c r="V11" i="2"/>
  <c r="W11" i="2"/>
  <c r="X8" i="2"/>
  <c r="V8" i="2"/>
  <c r="L15" i="4"/>
  <c r="L51" i="4"/>
  <c r="L45" i="4"/>
  <c r="L39" i="4"/>
  <c r="L33" i="4"/>
  <c r="L27" i="4"/>
  <c r="L21" i="4"/>
  <c r="L14" i="4"/>
  <c r="L13" i="4"/>
  <c r="L12" i="4"/>
  <c r="L11" i="4"/>
  <c r="L9" i="4" l="1"/>
  <c r="AB14" i="2"/>
  <c r="AB13" i="2"/>
  <c r="AC12" i="2"/>
  <c r="AB11" i="2"/>
  <c r="AB8" i="2"/>
  <c r="AA8" i="2"/>
  <c r="AD14" i="2" l="1"/>
  <c r="O39" i="4" l="1"/>
  <c r="O27" i="4"/>
  <c r="O21" i="4"/>
  <c r="O15" i="4"/>
  <c r="AM8" i="2"/>
  <c r="AK8" i="2"/>
  <c r="AI8" i="2" s="1"/>
  <c r="AH8" i="2"/>
  <c r="AC8" i="2"/>
  <c r="AI14" i="2"/>
  <c r="AI13" i="2"/>
  <c r="AI12" i="2"/>
  <c r="AI11" i="2"/>
  <c r="AI10" i="2"/>
  <c r="AI9" i="2"/>
  <c r="O11" i="4"/>
  <c r="O12" i="4"/>
  <c r="O13" i="4"/>
  <c r="O14" i="4"/>
  <c r="O45" i="4"/>
  <c r="O51" i="4"/>
  <c r="O9" i="4" l="1"/>
  <c r="N15" i="4"/>
  <c r="K14" i="4" l="1"/>
  <c r="K13" i="4"/>
  <c r="K12" i="4"/>
  <c r="K11" i="4"/>
  <c r="J11" i="4"/>
  <c r="N11" i="4"/>
  <c r="I11" i="4"/>
  <c r="N13" i="4"/>
  <c r="J14" i="4"/>
  <c r="N14" i="4"/>
  <c r="I14" i="4"/>
  <c r="I13" i="4"/>
  <c r="J12" i="4"/>
  <c r="N12" i="4"/>
  <c r="I12" i="4"/>
  <c r="I15" i="4"/>
  <c r="J13" i="2"/>
  <c r="K33" i="4"/>
  <c r="Q12" i="4" l="1"/>
  <c r="Q14" i="4"/>
  <c r="Q11" i="4"/>
  <c r="K9" i="4"/>
  <c r="N33" i="4"/>
  <c r="N27" i="4"/>
  <c r="N21" i="4"/>
  <c r="N39" i="4"/>
  <c r="N51" i="4"/>
  <c r="N45" i="4"/>
  <c r="N9" i="4" l="1"/>
  <c r="AD13" i="2"/>
  <c r="AD12" i="2"/>
  <c r="AD11" i="2"/>
  <c r="AD10" i="2"/>
  <c r="AD9" i="2"/>
  <c r="AD8" i="2"/>
  <c r="J15" i="4" l="1"/>
  <c r="J55" i="4" l="1"/>
  <c r="M51" i="4"/>
  <c r="K51" i="4"/>
  <c r="I51" i="4"/>
  <c r="M45" i="4"/>
  <c r="K45" i="4"/>
  <c r="J45" i="4"/>
  <c r="I45" i="4"/>
  <c r="Q45" i="4" s="1"/>
  <c r="K39" i="4"/>
  <c r="J39" i="4"/>
  <c r="I39" i="4"/>
  <c r="Q39" i="4" s="1"/>
  <c r="M33" i="4"/>
  <c r="J33" i="4"/>
  <c r="I33" i="4"/>
  <c r="M27" i="4"/>
  <c r="K27" i="4"/>
  <c r="J27" i="4"/>
  <c r="I27" i="4"/>
  <c r="M21" i="4"/>
  <c r="K21" i="4"/>
  <c r="J21" i="4"/>
  <c r="I21" i="4"/>
  <c r="M15" i="4"/>
  <c r="K15" i="4"/>
  <c r="Q15" i="4" s="1"/>
  <c r="I9" i="4"/>
  <c r="Y8" i="2"/>
  <c r="Y9" i="2"/>
  <c r="Y10" i="2"/>
  <c r="Y11" i="2"/>
  <c r="Y12" i="2"/>
  <c r="Y13" i="2"/>
  <c r="Y14" i="2"/>
  <c r="T8" i="2"/>
  <c r="T9" i="2"/>
  <c r="T10" i="2"/>
  <c r="T11" i="2"/>
  <c r="T12" i="2"/>
  <c r="T13" i="2"/>
  <c r="T14" i="2"/>
  <c r="O8" i="2"/>
  <c r="O9" i="2"/>
  <c r="O10" i="2"/>
  <c r="O11" i="2"/>
  <c r="O12" i="2"/>
  <c r="O13" i="2"/>
  <c r="O14" i="2"/>
  <c r="J8" i="2"/>
  <c r="J9" i="2"/>
  <c r="J10" i="2"/>
  <c r="J11" i="2"/>
  <c r="J12" i="2"/>
  <c r="J14" i="2"/>
  <c r="E8" i="2"/>
  <c r="E9" i="2"/>
  <c r="E10" i="2"/>
  <c r="E11" i="2"/>
  <c r="E12" i="2"/>
  <c r="E13" i="2"/>
  <c r="E14" i="2"/>
  <c r="Q21" i="4" l="1"/>
  <c r="Q27" i="4"/>
  <c r="Q33" i="4"/>
  <c r="J13" i="4"/>
  <c r="Q13" i="4" s="1"/>
  <c r="Q55" i="4"/>
  <c r="J51" i="4"/>
  <c r="Q51" i="4" s="1"/>
  <c r="M9" i="4"/>
  <c r="J9" i="4" l="1"/>
  <c r="Q9" i="4" s="1"/>
</calcChain>
</file>

<file path=xl/sharedStrings.xml><?xml version="1.0" encoding="utf-8"?>
<sst xmlns="http://schemas.openxmlformats.org/spreadsheetml/2006/main" count="184" uniqueCount="78">
  <si>
    <t>Статус (муниципальная программа, подпрограмма)</t>
  </si>
  <si>
    <t>Наименование программы, подпрограммы, мероприятия</t>
  </si>
  <si>
    <t>Итого на период</t>
  </si>
  <si>
    <t>Муниципальная программа</t>
  </si>
  <si>
    <t xml:space="preserve">Отдельное мероприятие программы </t>
  </si>
  <si>
    <t>бюджет сельского поселения Караул</t>
  </si>
  <si>
    <t>районный бюджет</t>
  </si>
  <si>
    <t>Всего:</t>
  </si>
  <si>
    <t>в том числе:</t>
  </si>
  <si>
    <t>федеральный бюджет</t>
  </si>
  <si>
    <t>краевой бюджет</t>
  </si>
  <si>
    <t xml:space="preserve">Обеспечение условий для художественного и народного творчества, совершенствование культурно – досуговой деятельности
</t>
  </si>
  <si>
    <t>Реализация полномочий органов местного самоуправления Таймырского Долгано-Ненецкого муниципального района по организации предоставления дополнительного образования в соответствии с заключенными соглашениями</t>
  </si>
  <si>
    <t>Реализация полномочий органов местного самоуправления Таймырского Долгано-Ненецкого муниципального района по организации библиотечного обслуживания населения, комплектованию и обеспечению сохранности библиотечных фондов библиотек поселений в соответствии с заключенными соглашениями</t>
  </si>
  <si>
    <t>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</si>
  <si>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Поддержка отрасли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</si>
  <si>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Обеспечение условий для художественного и народного творчества, совершенствование культурно – досуговой деятельности</t>
  </si>
  <si>
    <t>Источник финансирования</t>
  </si>
  <si>
    <t>Наименование мероприятий</t>
  </si>
  <si>
    <t>Заказчик</t>
  </si>
  <si>
    <t>Исполнитель</t>
  </si>
  <si>
    <t>2018 год</t>
  </si>
  <si>
    <t>2019 год</t>
  </si>
  <si>
    <t>2020 год</t>
  </si>
  <si>
    <t>2021 год</t>
  </si>
  <si>
    <t>2022 год</t>
  </si>
  <si>
    <t>Всего</t>
  </si>
  <si>
    <t>Перечень мероприятий муниципальной программы (подпрограммы)</t>
  </si>
  <si>
    <t xml:space="preserve">Задачи, направленные на достижение цели </t>
  </si>
  <si>
    <t xml:space="preserve">Наименование индикатора (показателя) </t>
  </si>
  <si>
    <t>Ед. измерения</t>
  </si>
  <si>
    <t xml:space="preserve">Базовое значение индикатора в год, предшествующий началу реализации муниципальной программы </t>
  </si>
  <si>
    <t>Планируемое значение индикатора (показателя) по годам реализации муниципальной программы</t>
  </si>
  <si>
    <t>Перечень</t>
  </si>
  <si>
    <t>целевых показателей муниципальной программы</t>
  </si>
  <si>
    <t>(наименование муниципальной программы)</t>
  </si>
  <si>
    <t>Создание условий для доступа населения к информации и культурным ценностям</t>
  </si>
  <si>
    <t>Количество новых изданий, поступивших в фонды библиотек</t>
  </si>
  <si>
    <t xml:space="preserve">Число пользователей общедоступных библиотек
</t>
  </si>
  <si>
    <t>Число посещений общедоступных библиотек</t>
  </si>
  <si>
    <t>Книговыдача</t>
  </si>
  <si>
    <t>Обеспечение условий для организации досуга и  совершенствование культурно - досуговой   деятельности</t>
  </si>
  <si>
    <t>Число культурно – массовых мероприятий (платных)</t>
  </si>
  <si>
    <t>Число  посетителей культурно – массовых мероприятий на платной основе</t>
  </si>
  <si>
    <t>Число участников клубных формирований</t>
  </si>
  <si>
    <t>Удельный вес населения, участвующего в платных культурно – массовых мероприятиях</t>
  </si>
  <si>
    <t>Предоставление дополнительного образования в отрасли культуры и искусства</t>
  </si>
  <si>
    <t>Экз.</t>
  </si>
  <si>
    <t>Ед.</t>
  </si>
  <si>
    <t>Чел.</t>
  </si>
  <si>
    <t>%</t>
  </si>
  <si>
    <t>2023 год</t>
  </si>
  <si>
    <t>Количество библиографических записей в электронном каталоге МКУК «Централизо-ванная библиотечная система» сельского поселения Караул</t>
  </si>
  <si>
    <t>Развитие отрасли культуры на территории сельского поселения Караул Таймырского Долгано-Ненецкого муниципального района Красноярского края на 2018 - 2023</t>
  </si>
  <si>
    <t>Численность  учащихся МКУ ДО ДШИ</t>
  </si>
  <si>
    <t>Оценка расходов, годы (руб.)</t>
  </si>
  <si>
    <t>Объемы финансирования (руб.)</t>
  </si>
  <si>
    <t>Администрация сельского поселения Караул</t>
  </si>
  <si>
    <t>Муниципальное казенное учреждение культуры "Централизованная библиотечная система" сельского поселения Караул, Муниципальное казенное учреждение культуры "Центр народного творчества и культурных инициатив" сельского поселения Караул</t>
  </si>
  <si>
    <t>Муниципальное казенное учреждение культуры "Централизованная библиотечная система" сельского поселения Караул</t>
  </si>
  <si>
    <t>Муниципальное казенное учреждение культуры "Центр народного творчества и культурных инициатив" сельского поселения Караул</t>
  </si>
  <si>
    <t>Муниципальное казенное учреждение дополнительного образования "Детская школа искусств" сельского поселения Караул</t>
  </si>
  <si>
    <t>Муниципальное казенное учреждение культуры "Централизованная библиотечная система" сельского поселения Караул, муниципальное казенное учреждение культуры "Центр народного творчества и культурных инициатив" сельского поселения Караул, муниципальное казенное учреждение дополнительного образования "Детская школа искусств" сельского поселения Караул</t>
  </si>
  <si>
    <t>Федеральный бюджет</t>
  </si>
  <si>
    <t>Краевой бюджет</t>
  </si>
  <si>
    <t>Районный бюджет</t>
  </si>
  <si>
    <t>Местный бюджет</t>
  </si>
  <si>
    <t>2024 год</t>
  </si>
  <si>
    <t>Приложение № 1 к муниципальной программе "Развитие отрасли культуры на территории муниципального образования сельское поселение Караул Таймырского Долгано-Ненецкого муниципального района Красноярского края"</t>
  </si>
  <si>
    <t>Приложение № 2 к муниципальной программе "Развитие отрасли культуры на территории муниципального образования сельское поселение Караул Таймырского Долгано-Ненецкого муниципального района Красноярского края"</t>
  </si>
  <si>
    <t>"Развитие отрасли культуры на территории муниципального образования сельское поселение Караул Таймырского Долгано-Ненецкого муниципального района Красноярского края"</t>
  </si>
  <si>
    <t>«Развитие отрасли культуры на территории муниципального образования сельское поселение Караул Таймырского Долгано-Ненецкого муниципального района Красноярского края»</t>
  </si>
  <si>
    <t>Ресурсное обеспечение и прогнозная оценка расходов на реализацию целей муниципальной программы "Развитие отрасли культуры на территории муниципального образования сельское поселение Караул Таймырского Долгано-Ненецкого муниципального района Красноярского края" с учетом источников финансирования, в том числе: средств федерального бюджета, краевого бюджета, бюджета сельского поселения Караул</t>
  </si>
  <si>
    <t>Приложение № 3 к муниципальной программе "Развитие отрасли культуры на территории муниципального образования сельское поселение Караул Таймырского Долгано-Ненецкого муниципального района Красноярского края"</t>
  </si>
  <si>
    <t>Расходы на реализацию мероприятий муниципальной программы «Развитие культуры и туризма в Таймырском Долгано-Ненецком муниципальном районе»</t>
  </si>
  <si>
    <t>Расходы на государственную поддержку отрасли культуры (подключение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оцифровки; модернизация библиотек в части комплектования книжных фондов) за счет средств федерального, краевого бюджетов и софинансирования из местного бюджета.</t>
  </si>
  <si>
    <t>Количество детей, принимающих участие в районных конкурсах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</si>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</sst>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9">
    <xf numFmtId="0" fontId="0" fillId="0" borderId="0" xfId="0"/>
    <xf numFmtId="0" fontId="3" fillId="0" borderId="0" xfId="0" applyFont="1"/>
    <xf numFmtId="49" fontId="0" fillId="0" borderId="0" xfId="0" applyNumberFormat="1"/>
    <xf numFmtId="2" fontId="0" fillId="0" borderId="0" xfId="0" applyNumberFormat="1"/>
    <xf numFmtId="49" fontId="3" fillId="0" borderId="0" xfId="0" applyNumberFormat="1" applyFont="1"/>
    <xf numFmtId="2" fontId="3" fillId="0" borderId="0" xfId="0" applyNumberFormat="1" applyFont="1"/>
    <xf numFmtId="0" fontId="3" fillId="0" borderId="1" xfId="0" applyNumberFormat="1" applyFont="1" applyBorder="1" applyAlignment="1">
      <alignment horizontal="left" vertical="center"/>
    </xf>
    <xf numFmtId="2" fontId="3" fillId="3" borderId="1" xfId="0" applyNumberFormat="1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top" wrapText="1"/>
    </xf>
    <xf numFmtId="2" fontId="5" fillId="4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/>
    </xf>
    <xf numFmtId="0" fontId="2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2" fontId="3" fillId="0" borderId="0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horizontal="left" vertical="center"/>
    </xf>
    <xf numFmtId="2" fontId="4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AR14"/>
  <sheetViews>
    <sheetView tabSelected="1" view="pageBreakPreview" zoomScale="60" zoomScaleNormal="60" workbookViewId="0">
      <pane xSplit="4" topLeftCell="AF1" activePane="topRight" state="frozen"/>
      <selection activeCell="C1" sqref="C1"/>
      <selection pane="topRight" activeCell="AM12" sqref="AM12"/>
    </sheetView>
  </sheetViews>
  <sheetFormatPr defaultRowHeight="15" x14ac:dyDescent="0.25"/>
  <cols>
    <col min="2" max="2" width="36.28515625" customWidth="1"/>
    <col min="3" max="3" width="11" customWidth="1"/>
    <col min="4" max="4" width="39.140625" customWidth="1"/>
    <col min="5" max="33" width="15.7109375" customWidth="1"/>
    <col min="34" max="34" width="17.28515625" customWidth="1"/>
    <col min="35" max="35" width="18.140625" customWidth="1"/>
    <col min="36" max="38" width="15.7109375" customWidth="1"/>
    <col min="39" max="39" width="18.28515625" customWidth="1"/>
    <col min="40" max="40" width="18.140625" customWidth="1"/>
    <col min="41" max="41" width="14.85546875" customWidth="1"/>
    <col min="42" max="42" width="14.42578125" customWidth="1"/>
    <col min="43" max="43" width="14.7109375" customWidth="1"/>
    <col min="44" max="44" width="17.5703125" customWidth="1"/>
  </cols>
  <sheetData>
    <row r="1" spans="2:44" ht="54.75" customHeight="1" x14ac:dyDescent="0.25">
      <c r="Y1" s="33"/>
      <c r="Z1" s="33"/>
      <c r="AA1" s="33"/>
      <c r="AB1" s="33"/>
      <c r="AC1" s="33"/>
      <c r="AM1" s="46" t="s">
        <v>68</v>
      </c>
      <c r="AN1" s="46"/>
      <c r="AO1" s="46"/>
      <c r="AP1" s="46"/>
      <c r="AQ1" s="46"/>
      <c r="AR1" s="46"/>
    </row>
    <row r="3" spans="2:44" x14ac:dyDescent="0.25">
      <c r="B3" s="52" t="s">
        <v>27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2:44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2:44" ht="15" customHeight="1" x14ac:dyDescent="0.25">
      <c r="B5" s="45" t="s">
        <v>18</v>
      </c>
      <c r="C5" s="45" t="s">
        <v>19</v>
      </c>
      <c r="D5" s="45" t="s">
        <v>20</v>
      </c>
      <c r="E5" s="45" t="s">
        <v>56</v>
      </c>
      <c r="F5" s="45"/>
      <c r="G5" s="45"/>
      <c r="H5" s="45"/>
      <c r="I5" s="45"/>
      <c r="J5" s="45" t="s">
        <v>56</v>
      </c>
      <c r="K5" s="45"/>
      <c r="L5" s="45"/>
      <c r="M5" s="45"/>
      <c r="N5" s="45"/>
      <c r="O5" s="45" t="s">
        <v>56</v>
      </c>
      <c r="P5" s="45"/>
      <c r="Q5" s="45"/>
      <c r="R5" s="45"/>
      <c r="S5" s="45"/>
      <c r="T5" s="45" t="s">
        <v>56</v>
      </c>
      <c r="U5" s="45"/>
      <c r="V5" s="45"/>
      <c r="W5" s="45"/>
      <c r="X5" s="45"/>
      <c r="Y5" s="45" t="s">
        <v>56</v>
      </c>
      <c r="Z5" s="45"/>
      <c r="AA5" s="45"/>
      <c r="AB5" s="45"/>
      <c r="AC5" s="45"/>
      <c r="AD5" s="45" t="s">
        <v>56</v>
      </c>
      <c r="AE5" s="45"/>
      <c r="AF5" s="45"/>
      <c r="AG5" s="45"/>
      <c r="AH5" s="45"/>
      <c r="AI5" s="45" t="s">
        <v>56</v>
      </c>
      <c r="AJ5" s="45"/>
      <c r="AK5" s="45"/>
      <c r="AL5" s="45"/>
      <c r="AM5" s="45"/>
      <c r="AN5" s="45" t="s">
        <v>56</v>
      </c>
      <c r="AO5" s="45"/>
      <c r="AP5" s="45"/>
      <c r="AQ5" s="45"/>
      <c r="AR5" s="45"/>
    </row>
    <row r="6" spans="2:44" x14ac:dyDescent="0.25">
      <c r="B6" s="45"/>
      <c r="C6" s="45"/>
      <c r="D6" s="45"/>
      <c r="E6" s="53" t="s">
        <v>21</v>
      </c>
      <c r="F6" s="53"/>
      <c r="G6" s="53"/>
      <c r="H6" s="53"/>
      <c r="I6" s="53"/>
      <c r="J6" s="53" t="s">
        <v>22</v>
      </c>
      <c r="K6" s="53"/>
      <c r="L6" s="53"/>
      <c r="M6" s="53"/>
      <c r="N6" s="53"/>
      <c r="O6" s="45" t="s">
        <v>23</v>
      </c>
      <c r="P6" s="45"/>
      <c r="Q6" s="45"/>
      <c r="R6" s="45"/>
      <c r="S6" s="45"/>
      <c r="T6" s="45" t="s">
        <v>24</v>
      </c>
      <c r="U6" s="45"/>
      <c r="V6" s="45"/>
      <c r="W6" s="45"/>
      <c r="X6" s="45"/>
      <c r="Y6" s="45" t="s">
        <v>25</v>
      </c>
      <c r="Z6" s="45"/>
      <c r="AA6" s="45"/>
      <c r="AB6" s="45"/>
      <c r="AC6" s="45"/>
      <c r="AD6" s="45" t="s">
        <v>51</v>
      </c>
      <c r="AE6" s="45"/>
      <c r="AF6" s="45"/>
      <c r="AG6" s="45"/>
      <c r="AH6" s="45"/>
      <c r="AI6" s="45" t="s">
        <v>67</v>
      </c>
      <c r="AJ6" s="45"/>
      <c r="AK6" s="45"/>
      <c r="AL6" s="45"/>
      <c r="AM6" s="45"/>
      <c r="AN6" s="45" t="s">
        <v>77</v>
      </c>
      <c r="AO6" s="45"/>
      <c r="AP6" s="45"/>
      <c r="AQ6" s="45"/>
      <c r="AR6" s="45"/>
    </row>
    <row r="7" spans="2:44" ht="30" customHeight="1" x14ac:dyDescent="0.25">
      <c r="B7" s="45"/>
      <c r="C7" s="45"/>
      <c r="D7" s="45"/>
      <c r="E7" s="11" t="s">
        <v>26</v>
      </c>
      <c r="F7" s="26" t="s">
        <v>63</v>
      </c>
      <c r="G7" s="26" t="s">
        <v>64</v>
      </c>
      <c r="H7" s="26" t="s">
        <v>65</v>
      </c>
      <c r="I7" s="26" t="s">
        <v>66</v>
      </c>
      <c r="J7" s="11" t="s">
        <v>26</v>
      </c>
      <c r="K7" s="26" t="s">
        <v>63</v>
      </c>
      <c r="L7" s="26" t="s">
        <v>64</v>
      </c>
      <c r="M7" s="26" t="s">
        <v>65</v>
      </c>
      <c r="N7" s="26" t="s">
        <v>66</v>
      </c>
      <c r="O7" s="11" t="s">
        <v>26</v>
      </c>
      <c r="P7" s="26" t="s">
        <v>63</v>
      </c>
      <c r="Q7" s="26" t="s">
        <v>64</v>
      </c>
      <c r="R7" s="26" t="s">
        <v>65</v>
      </c>
      <c r="S7" s="26" t="s">
        <v>66</v>
      </c>
      <c r="T7" s="11" t="s">
        <v>26</v>
      </c>
      <c r="U7" s="26" t="s">
        <v>63</v>
      </c>
      <c r="V7" s="26" t="s">
        <v>64</v>
      </c>
      <c r="W7" s="26" t="s">
        <v>65</v>
      </c>
      <c r="X7" s="26" t="s">
        <v>66</v>
      </c>
      <c r="Y7" s="11" t="s">
        <v>26</v>
      </c>
      <c r="Z7" s="26" t="s">
        <v>63</v>
      </c>
      <c r="AA7" s="26" t="s">
        <v>64</v>
      </c>
      <c r="AB7" s="26" t="s">
        <v>65</v>
      </c>
      <c r="AC7" s="26" t="s">
        <v>66</v>
      </c>
      <c r="AD7" s="19" t="s">
        <v>26</v>
      </c>
      <c r="AE7" s="26" t="s">
        <v>63</v>
      </c>
      <c r="AF7" s="26" t="s">
        <v>64</v>
      </c>
      <c r="AG7" s="26" t="s">
        <v>65</v>
      </c>
      <c r="AH7" s="26" t="s">
        <v>66</v>
      </c>
      <c r="AI7" s="29" t="s">
        <v>26</v>
      </c>
      <c r="AJ7" s="29" t="s">
        <v>63</v>
      </c>
      <c r="AK7" s="29" t="s">
        <v>64</v>
      </c>
      <c r="AL7" s="29" t="s">
        <v>65</v>
      </c>
      <c r="AM7" s="29" t="s">
        <v>66</v>
      </c>
      <c r="AN7" s="36" t="s">
        <v>26</v>
      </c>
      <c r="AO7" s="36" t="s">
        <v>63</v>
      </c>
      <c r="AP7" s="36" t="s">
        <v>64</v>
      </c>
      <c r="AQ7" s="36" t="s">
        <v>65</v>
      </c>
      <c r="AR7" s="36" t="s">
        <v>66</v>
      </c>
    </row>
    <row r="8" spans="2:44" ht="105" customHeight="1" x14ac:dyDescent="0.25">
      <c r="B8" s="9" t="s">
        <v>14</v>
      </c>
      <c r="C8" s="47" t="s">
        <v>57</v>
      </c>
      <c r="D8" s="26" t="s">
        <v>59</v>
      </c>
      <c r="E8" s="42">
        <f t="shared" ref="E8:E14" si="0">SUM(F8:I8)</f>
        <v>0</v>
      </c>
      <c r="F8" s="42"/>
      <c r="G8" s="42"/>
      <c r="H8" s="42"/>
      <c r="I8" s="42"/>
      <c r="J8" s="42">
        <f t="shared" ref="J8:J14" si="1">SUM(K8:N8)</f>
        <v>107156.14000000001</v>
      </c>
      <c r="K8" s="42"/>
      <c r="L8" s="42">
        <v>83045.990000000005</v>
      </c>
      <c r="M8" s="42"/>
      <c r="N8" s="42">
        <v>24110.15</v>
      </c>
      <c r="O8" s="42">
        <f t="shared" ref="O8:O14" si="2">SUM(P8:S8)</f>
        <v>126938</v>
      </c>
      <c r="P8" s="42"/>
      <c r="Q8" s="42">
        <v>98377</v>
      </c>
      <c r="R8" s="42"/>
      <c r="S8" s="42">
        <v>28561</v>
      </c>
      <c r="T8" s="42">
        <f t="shared" ref="T8:T14" si="3">SUM(U8:X8)</f>
        <v>122971.15</v>
      </c>
      <c r="U8" s="42"/>
      <c r="V8" s="42">
        <f>'Ресурсное обеспечение'!L18</f>
        <v>98376.92</v>
      </c>
      <c r="W8" s="42"/>
      <c r="X8" s="42">
        <f>'Ресурсное обеспечение'!L20</f>
        <v>24594.23</v>
      </c>
      <c r="Y8" s="44">
        <f t="shared" ref="Y8:Y14" si="4">SUM(Z8:AC8)</f>
        <v>122860.3</v>
      </c>
      <c r="Z8" s="44"/>
      <c r="AA8" s="44">
        <f>'Ресурсное обеспечение'!M18</f>
        <v>98288.24</v>
      </c>
      <c r="AB8" s="44">
        <f>'Ресурсное обеспечение'!M19</f>
        <v>24572.06</v>
      </c>
      <c r="AC8" s="44">
        <f>'Ресурсное обеспечение'!M20</f>
        <v>0</v>
      </c>
      <c r="AD8" s="44">
        <f t="shared" ref="AD8:AD14" si="5">SUM(AE8:AH8)</f>
        <v>123066.18000000001</v>
      </c>
      <c r="AE8" s="44"/>
      <c r="AF8" s="44">
        <f>'Ресурсное обеспечение'!N18</f>
        <v>98452.94</v>
      </c>
      <c r="AG8" s="44">
        <f>'Ресурсное обеспечение'!N19</f>
        <v>24613.24</v>
      </c>
      <c r="AH8" s="44">
        <f>'Ресурсное обеспечение'!N20</f>
        <v>0</v>
      </c>
      <c r="AI8" s="44">
        <f>SUM(AJ8:AM8)</f>
        <v>123066.18000000001</v>
      </c>
      <c r="AJ8" s="44"/>
      <c r="AK8" s="44">
        <f>'Ресурсное обеспечение'!O18</f>
        <v>98452.94</v>
      </c>
      <c r="AL8" s="44">
        <f>'Ресурсное обеспечение'!O19</f>
        <v>24613.24</v>
      </c>
      <c r="AM8" s="44">
        <f>'Ресурсное обеспечение'!O20</f>
        <v>0</v>
      </c>
      <c r="AN8" s="44">
        <f>SUM(AO8:AR8)</f>
        <v>123066.18000000001</v>
      </c>
      <c r="AO8" s="44"/>
      <c r="AP8" s="44">
        <f>'Ресурсное обеспечение'!P18</f>
        <v>98452.94</v>
      </c>
      <c r="AQ8" s="44">
        <f>'Ресурсное обеспечение'!P19</f>
        <v>24613.24</v>
      </c>
      <c r="AR8" s="44">
        <f>'Ресурсное обеспечение'!T20</f>
        <v>0</v>
      </c>
    </row>
    <row r="9" spans="2:44" ht="96" customHeight="1" x14ac:dyDescent="0.25">
      <c r="B9" s="9" t="s">
        <v>15</v>
      </c>
      <c r="C9" s="48"/>
      <c r="D9" s="26" t="s">
        <v>58</v>
      </c>
      <c r="E9" s="42">
        <f t="shared" si="0"/>
        <v>302084.12</v>
      </c>
      <c r="F9" s="42">
        <v>5384</v>
      </c>
      <c r="G9" s="42">
        <v>296700.12</v>
      </c>
      <c r="H9" s="42"/>
      <c r="I9" s="42"/>
      <c r="J9" s="42">
        <f t="shared" si="1"/>
        <v>0</v>
      </c>
      <c r="K9" s="42"/>
      <c r="L9" s="42"/>
      <c r="M9" s="42"/>
      <c r="N9" s="42"/>
      <c r="O9" s="42">
        <f t="shared" si="2"/>
        <v>0</v>
      </c>
      <c r="P9" s="42"/>
      <c r="Q9" s="42"/>
      <c r="R9" s="42"/>
      <c r="S9" s="42"/>
      <c r="T9" s="42">
        <f t="shared" si="3"/>
        <v>0</v>
      </c>
      <c r="U9" s="42"/>
      <c r="V9" s="42"/>
      <c r="W9" s="42"/>
      <c r="X9" s="42"/>
      <c r="Y9" s="44">
        <f t="shared" si="4"/>
        <v>0</v>
      </c>
      <c r="Z9" s="44"/>
      <c r="AA9" s="44"/>
      <c r="AB9" s="44"/>
      <c r="AC9" s="44"/>
      <c r="AD9" s="44">
        <f t="shared" si="5"/>
        <v>0</v>
      </c>
      <c r="AE9" s="44"/>
      <c r="AF9" s="44"/>
      <c r="AG9" s="44"/>
      <c r="AH9" s="44"/>
      <c r="AI9" s="44">
        <f t="shared" ref="AI9:AI14" si="6">SUM(AJ9:AM9)</f>
        <v>0</v>
      </c>
      <c r="AJ9" s="44"/>
      <c r="AK9" s="44"/>
      <c r="AL9" s="44"/>
      <c r="AM9" s="44"/>
      <c r="AN9" s="44">
        <f t="shared" ref="AN9:AN14" si="7">SUM(AO9:AR9)</f>
        <v>0</v>
      </c>
      <c r="AO9" s="44"/>
      <c r="AP9" s="44"/>
      <c r="AQ9" s="44"/>
      <c r="AR9" s="44"/>
    </row>
    <row r="10" spans="2:44" ht="137.25" customHeight="1" x14ac:dyDescent="0.25">
      <c r="B10" s="9" t="s">
        <v>75</v>
      </c>
      <c r="C10" s="48"/>
      <c r="D10" s="50" t="s">
        <v>59</v>
      </c>
      <c r="E10" s="42">
        <f t="shared" si="0"/>
        <v>0</v>
      </c>
      <c r="F10" s="42"/>
      <c r="G10" s="42"/>
      <c r="H10" s="42"/>
      <c r="I10" s="42"/>
      <c r="J10" s="42">
        <f t="shared" si="1"/>
        <v>236300</v>
      </c>
      <c r="K10" s="42">
        <v>216470.8</v>
      </c>
      <c r="L10" s="42">
        <v>16283.2</v>
      </c>
      <c r="M10" s="42">
        <v>3546</v>
      </c>
      <c r="N10" s="42"/>
      <c r="O10" s="42">
        <f t="shared" si="2"/>
        <v>770400</v>
      </c>
      <c r="P10" s="42">
        <v>224551.25</v>
      </c>
      <c r="Q10" s="42">
        <v>533964.75</v>
      </c>
      <c r="R10" s="42">
        <v>11884</v>
      </c>
      <c r="S10" s="42"/>
      <c r="T10" s="42">
        <f t="shared" si="3"/>
        <v>0</v>
      </c>
      <c r="U10" s="42"/>
      <c r="V10" s="42"/>
      <c r="W10" s="42"/>
      <c r="X10" s="42"/>
      <c r="Y10" s="44">
        <f t="shared" si="4"/>
        <v>95912.35</v>
      </c>
      <c r="Z10" s="44">
        <f>'Ресурсное обеспечение'!M35</f>
        <v>67416.23</v>
      </c>
      <c r="AA10" s="44">
        <f>'Ресурсное обеспечение'!M36</f>
        <v>27536.71</v>
      </c>
      <c r="AB10" s="44">
        <f>'Ресурсное обеспечение'!M37</f>
        <v>959.41</v>
      </c>
      <c r="AC10" s="44">
        <f>'Ресурсное обеспечение'!M38</f>
        <v>0</v>
      </c>
      <c r="AD10" s="44">
        <f t="shared" si="5"/>
        <v>961.06</v>
      </c>
      <c r="AE10" s="44">
        <f>'Ресурсное обеспечение'!N35</f>
        <v>0</v>
      </c>
      <c r="AF10" s="44">
        <f>'Ресурсное обеспечение'!N36</f>
        <v>0</v>
      </c>
      <c r="AG10" s="44">
        <f>'Ресурсное обеспечение'!N37</f>
        <v>961.06</v>
      </c>
      <c r="AH10" s="44">
        <f>'Ресурсное обеспечение'!N38</f>
        <v>0</v>
      </c>
      <c r="AI10" s="44">
        <f t="shared" si="6"/>
        <v>961.06</v>
      </c>
      <c r="AJ10" s="44">
        <f>'Ресурсное обеспечение'!O35</f>
        <v>0</v>
      </c>
      <c r="AK10" s="44">
        <f>'Ресурсное обеспечение'!O36</f>
        <v>0</v>
      </c>
      <c r="AL10" s="44">
        <f>'Ресурсное обеспечение'!O37</f>
        <v>961.06</v>
      </c>
      <c r="AM10" s="44">
        <f>'Ресурсное обеспечение'!O38</f>
        <v>0</v>
      </c>
      <c r="AN10" s="44">
        <f t="shared" si="7"/>
        <v>278.76</v>
      </c>
      <c r="AO10" s="44">
        <f>'Ресурсное обеспечение'!T35</f>
        <v>0</v>
      </c>
      <c r="AP10" s="44">
        <f>'Ресурсное обеспечение'!T36</f>
        <v>0</v>
      </c>
      <c r="AQ10" s="44">
        <f>'Ресурсное обеспечение'!P37</f>
        <v>278.76</v>
      </c>
      <c r="AR10" s="44">
        <f>'Ресурсное обеспечение'!T38</f>
        <v>0</v>
      </c>
    </row>
    <row r="11" spans="2:44" ht="102.75" customHeight="1" x14ac:dyDescent="0.25">
      <c r="B11" s="9" t="s">
        <v>13</v>
      </c>
      <c r="C11" s="48"/>
      <c r="D11" s="51"/>
      <c r="E11" s="42">
        <f t="shared" si="0"/>
        <v>13900654.529999999</v>
      </c>
      <c r="F11" s="42"/>
      <c r="G11" s="42"/>
      <c r="H11" s="42">
        <v>13900654.529999999</v>
      </c>
      <c r="I11" s="42"/>
      <c r="J11" s="42">
        <f t="shared" si="1"/>
        <v>14704669.25</v>
      </c>
      <c r="K11" s="42"/>
      <c r="L11" s="42"/>
      <c r="M11" s="42">
        <v>14704669.25</v>
      </c>
      <c r="N11" s="42"/>
      <c r="O11" s="42">
        <f t="shared" si="2"/>
        <v>15698144.82</v>
      </c>
      <c r="P11" s="42"/>
      <c r="Q11" s="42"/>
      <c r="R11" s="42">
        <v>15698144.82</v>
      </c>
      <c r="S11" s="42"/>
      <c r="T11" s="42">
        <f t="shared" si="3"/>
        <v>17587732.43</v>
      </c>
      <c r="U11" s="42"/>
      <c r="V11" s="42">
        <f>'Ресурсное обеспечение'!L30</f>
        <v>121070</v>
      </c>
      <c r="W11" s="42">
        <f>'Ресурсное обеспечение'!L31</f>
        <v>17466662.43</v>
      </c>
      <c r="X11" s="42">
        <f>'Ресурсное обеспечение'!L32</f>
        <v>0</v>
      </c>
      <c r="Y11" s="44">
        <f t="shared" si="4"/>
        <v>22934594.25</v>
      </c>
      <c r="Z11" s="44"/>
      <c r="AA11" s="44">
        <f>'Ресурсное обеспечение'!M30</f>
        <v>932254</v>
      </c>
      <c r="AB11" s="44">
        <f>'Ресурсное обеспечение'!M31</f>
        <v>22002340.25</v>
      </c>
      <c r="AC11" s="44">
        <f>'Ресурсное обеспечение'!M32</f>
        <v>0</v>
      </c>
      <c r="AD11" s="44">
        <f t="shared" si="5"/>
        <v>21619745.239999998</v>
      </c>
      <c r="AE11" s="44"/>
      <c r="AF11" s="44">
        <f>'Ресурсное обеспечение'!N30</f>
        <v>95117.65</v>
      </c>
      <c r="AG11" s="44">
        <f>'Ресурсное обеспечение'!N31</f>
        <v>21524627.59</v>
      </c>
      <c r="AH11" s="44"/>
      <c r="AI11" s="44">
        <f t="shared" si="6"/>
        <v>95117.65</v>
      </c>
      <c r="AJ11" s="44"/>
      <c r="AK11" s="44">
        <f>'Ресурсное обеспечение'!O30</f>
        <v>95117.65</v>
      </c>
      <c r="AL11" s="44"/>
      <c r="AM11" s="44"/>
      <c r="AN11" s="44">
        <f t="shared" si="7"/>
        <v>27588.240000000002</v>
      </c>
      <c r="AO11" s="44"/>
      <c r="AP11" s="44">
        <f>'Ресурсное обеспечение'!P30</f>
        <v>27588.240000000002</v>
      </c>
      <c r="AQ11" s="44"/>
      <c r="AR11" s="44"/>
    </row>
    <row r="12" spans="2:44" ht="60" customHeight="1" x14ac:dyDescent="0.25">
      <c r="B12" s="9" t="s">
        <v>11</v>
      </c>
      <c r="C12" s="48"/>
      <c r="D12" s="26" t="s">
        <v>60</v>
      </c>
      <c r="E12" s="42">
        <f t="shared" si="0"/>
        <v>52692598.68</v>
      </c>
      <c r="F12" s="42"/>
      <c r="G12" s="42"/>
      <c r="H12" s="42"/>
      <c r="I12" s="42">
        <v>52692598.68</v>
      </c>
      <c r="J12" s="42">
        <f t="shared" si="1"/>
        <v>52110766.020000003</v>
      </c>
      <c r="K12" s="42"/>
      <c r="L12" s="42"/>
      <c r="M12" s="42"/>
      <c r="N12" s="42">
        <v>52110766.020000003</v>
      </c>
      <c r="O12" s="42">
        <f t="shared" si="2"/>
        <v>58199415.799999997</v>
      </c>
      <c r="P12" s="42"/>
      <c r="Q12" s="42"/>
      <c r="R12" s="42"/>
      <c r="S12" s="42">
        <v>58199415.799999997</v>
      </c>
      <c r="T12" s="42">
        <f t="shared" si="3"/>
        <v>56766026.649999999</v>
      </c>
      <c r="U12" s="42"/>
      <c r="V12" s="42"/>
      <c r="W12" s="42"/>
      <c r="X12" s="42">
        <f>'Ресурсное обеспечение'!L44</f>
        <v>56766026.649999999</v>
      </c>
      <c r="Y12" s="44">
        <f t="shared" si="4"/>
        <v>66925220.530000001</v>
      </c>
      <c r="Z12" s="44"/>
      <c r="AA12" s="44">
        <f>'Ресурсное обеспечение'!M42</f>
        <v>822994</v>
      </c>
      <c r="AB12" s="44">
        <f>'Ресурсное обеспечение'!M43</f>
        <v>0</v>
      </c>
      <c r="AC12" s="44">
        <f>'Ресурсное обеспечение'!M44</f>
        <v>66102226.530000001</v>
      </c>
      <c r="AD12" s="44">
        <f t="shared" si="5"/>
        <v>78636579.310000002</v>
      </c>
      <c r="AE12" s="44"/>
      <c r="AF12" s="44"/>
      <c r="AG12" s="44"/>
      <c r="AH12" s="44">
        <f>'Ресурсное обеспечение'!N44</f>
        <v>78636579.310000002</v>
      </c>
      <c r="AI12" s="44">
        <f t="shared" si="6"/>
        <v>73231396.879999995</v>
      </c>
      <c r="AJ12" s="44"/>
      <c r="AK12" s="44"/>
      <c r="AL12" s="44"/>
      <c r="AM12" s="44">
        <f>'Ресурсное обеспечение'!O44</f>
        <v>73231396.879999995</v>
      </c>
      <c r="AN12" s="44">
        <f t="shared" si="7"/>
        <v>73231396.879999995</v>
      </c>
      <c r="AO12" s="44"/>
      <c r="AP12" s="44"/>
      <c r="AQ12" s="44"/>
      <c r="AR12" s="44">
        <f>'Ресурсное обеспечение'!P44</f>
        <v>73231396.879999995</v>
      </c>
    </row>
    <row r="13" spans="2:44" ht="95.25" customHeight="1" x14ac:dyDescent="0.25">
      <c r="B13" s="9" t="s">
        <v>12</v>
      </c>
      <c r="C13" s="48"/>
      <c r="D13" s="26" t="s">
        <v>61</v>
      </c>
      <c r="E13" s="42">
        <f t="shared" si="0"/>
        <v>7553044.2300000004</v>
      </c>
      <c r="F13" s="42"/>
      <c r="G13" s="43">
        <v>451439.66</v>
      </c>
      <c r="H13" s="42">
        <v>7101604.5700000003</v>
      </c>
      <c r="I13" s="42"/>
      <c r="J13" s="42">
        <f>SUM(K13:N13)</f>
        <v>7129688.8200000003</v>
      </c>
      <c r="K13" s="42"/>
      <c r="L13" s="42"/>
      <c r="M13" s="42">
        <v>7129688.8200000003</v>
      </c>
      <c r="N13" s="42"/>
      <c r="O13" s="42">
        <f t="shared" si="2"/>
        <v>11990704.609999999</v>
      </c>
      <c r="P13" s="42"/>
      <c r="Q13" s="42"/>
      <c r="R13" s="42">
        <v>11971174.84</v>
      </c>
      <c r="S13" s="42">
        <v>19529.77</v>
      </c>
      <c r="T13" s="42">
        <f t="shared" si="3"/>
        <v>12252405.15</v>
      </c>
      <c r="U13" s="42"/>
      <c r="V13" s="42">
        <f>'Ресурсное обеспечение'!L48</f>
        <v>314581</v>
      </c>
      <c r="W13" s="42">
        <f>'Ресурсное обеспечение'!L49</f>
        <v>11491210.470000001</v>
      </c>
      <c r="X13" s="42">
        <f>'Ресурсное обеспечение'!L50</f>
        <v>446613.68</v>
      </c>
      <c r="Y13" s="44">
        <f t="shared" si="4"/>
        <v>14813455.57</v>
      </c>
      <c r="Z13" s="44"/>
      <c r="AA13" s="44">
        <f>'Ресурсное обеспечение'!M48</f>
        <v>98759</v>
      </c>
      <c r="AB13" s="44">
        <f>'Ресурсное обеспечение'!M49</f>
        <v>14714696.57</v>
      </c>
      <c r="AC13" s="44">
        <f>'Ресурсное обеспечение'!M50</f>
        <v>0</v>
      </c>
      <c r="AD13" s="44">
        <f t="shared" si="5"/>
        <v>11243835.800000001</v>
      </c>
      <c r="AE13" s="44"/>
      <c r="AF13" s="44"/>
      <c r="AG13" s="44">
        <f>'Ресурсное обеспечение'!N49</f>
        <v>11243835.800000001</v>
      </c>
      <c r="AH13" s="44"/>
      <c r="AI13" s="44">
        <f t="shared" si="6"/>
        <v>0</v>
      </c>
      <c r="AJ13" s="44"/>
      <c r="AK13" s="44"/>
      <c r="AL13" s="44"/>
      <c r="AM13" s="44"/>
      <c r="AN13" s="44">
        <f t="shared" si="7"/>
        <v>0</v>
      </c>
      <c r="AO13" s="44"/>
      <c r="AP13" s="44"/>
      <c r="AQ13" s="44"/>
      <c r="AR13" s="44"/>
    </row>
    <row r="14" spans="2:44" ht="125.25" customHeight="1" x14ac:dyDescent="0.25">
      <c r="B14" s="9" t="s">
        <v>74</v>
      </c>
      <c r="C14" s="49"/>
      <c r="D14" s="26" t="s">
        <v>62</v>
      </c>
      <c r="E14" s="42">
        <f t="shared" si="0"/>
        <v>183060</v>
      </c>
      <c r="F14" s="42"/>
      <c r="G14" s="42"/>
      <c r="H14" s="42">
        <v>183060</v>
      </c>
      <c r="I14" s="42"/>
      <c r="J14" s="42">
        <f t="shared" si="1"/>
        <v>180900</v>
      </c>
      <c r="K14" s="42"/>
      <c r="L14" s="42"/>
      <c r="M14" s="42">
        <v>180900</v>
      </c>
      <c r="N14" s="42"/>
      <c r="O14" s="42">
        <f t="shared" si="2"/>
        <v>233100</v>
      </c>
      <c r="P14" s="42"/>
      <c r="Q14" s="42"/>
      <c r="R14" s="42">
        <v>233100</v>
      </c>
      <c r="S14" s="42"/>
      <c r="T14" s="42">
        <f t="shared" si="3"/>
        <v>320432</v>
      </c>
      <c r="U14" s="42"/>
      <c r="V14" s="42"/>
      <c r="W14" s="42">
        <f>'Ресурсное обеспечение'!L55</f>
        <v>320432</v>
      </c>
      <c r="X14" s="42"/>
      <c r="Y14" s="44">
        <f t="shared" si="4"/>
        <v>243078</v>
      </c>
      <c r="Z14" s="44"/>
      <c r="AA14" s="44">
        <f>'Ресурсное обеспечение'!M54</f>
        <v>0</v>
      </c>
      <c r="AB14" s="44">
        <f>'Ресурсное обеспечение'!M55</f>
        <v>243078</v>
      </c>
      <c r="AC14" s="44">
        <f>'Ресурсное обеспечение'!M56</f>
        <v>0</v>
      </c>
      <c r="AD14" s="44">
        <f t="shared" si="5"/>
        <v>0</v>
      </c>
      <c r="AE14" s="44"/>
      <c r="AF14" s="44"/>
      <c r="AG14" s="44">
        <f>'Ресурсное обеспечение'!N55</f>
        <v>0</v>
      </c>
      <c r="AH14" s="44"/>
      <c r="AI14" s="44">
        <f t="shared" si="6"/>
        <v>0</v>
      </c>
      <c r="AJ14" s="44"/>
      <c r="AK14" s="44"/>
      <c r="AL14" s="44">
        <f>'Ресурсное обеспечение'!O55</f>
        <v>0</v>
      </c>
      <c r="AM14" s="44"/>
      <c r="AN14" s="44">
        <f t="shared" si="7"/>
        <v>0</v>
      </c>
      <c r="AO14" s="44"/>
      <c r="AP14" s="44"/>
      <c r="AQ14" s="44">
        <f>'Ресурсное обеспечение'!T55</f>
        <v>0</v>
      </c>
      <c r="AR14" s="44"/>
    </row>
  </sheetData>
  <mergeCells count="23">
    <mergeCell ref="O6:S6"/>
    <mergeCell ref="T6:X6"/>
    <mergeCell ref="D5:D7"/>
    <mergeCell ref="E5:I5"/>
    <mergeCell ref="J5:N5"/>
    <mergeCell ref="E6:I6"/>
    <mergeCell ref="J6:N6"/>
    <mergeCell ref="AN5:AR5"/>
    <mergeCell ref="AN6:AR6"/>
    <mergeCell ref="AM1:AR1"/>
    <mergeCell ref="C8:C14"/>
    <mergeCell ref="D10:D11"/>
    <mergeCell ref="Y6:AC6"/>
    <mergeCell ref="AD5:AH5"/>
    <mergeCell ref="AD6:AH6"/>
    <mergeCell ref="AI5:AM5"/>
    <mergeCell ref="AI6:AM6"/>
    <mergeCell ref="B3:AC3"/>
    <mergeCell ref="O5:S5"/>
    <mergeCell ref="T5:X5"/>
    <mergeCell ref="Y5:AC5"/>
    <mergeCell ref="B5:B7"/>
    <mergeCell ref="C5:C7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T61"/>
  <sheetViews>
    <sheetView view="pageBreakPreview" topLeftCell="B1" zoomScale="80" zoomScaleNormal="100" zoomScaleSheetLayoutView="80" workbookViewId="0">
      <pane xSplit="7" ySplit="8" topLeftCell="I9" activePane="bottomRight" state="frozen"/>
      <selection activeCell="C1" sqref="C1"/>
      <selection pane="topRight" activeCell="C1" sqref="C1"/>
      <selection pane="bottomLeft" activeCell="C1" sqref="C1"/>
      <selection pane="bottomRight" activeCell="O44" sqref="O44"/>
    </sheetView>
  </sheetViews>
  <sheetFormatPr defaultRowHeight="15" x14ac:dyDescent="0.25"/>
  <cols>
    <col min="2" max="2" width="13.140625" customWidth="1"/>
    <col min="3" max="3" width="34.140625" customWidth="1"/>
    <col min="4" max="4" width="40.140625" customWidth="1"/>
    <col min="5" max="5" width="7.140625" customWidth="1"/>
    <col min="6" max="6" width="9.28515625" hidden="1" customWidth="1"/>
    <col min="7" max="7" width="11.5703125" hidden="1" customWidth="1"/>
    <col min="8" max="8" width="9.140625" hidden="1" customWidth="1"/>
    <col min="9" max="9" width="13.85546875" customWidth="1"/>
    <col min="10" max="10" width="15.28515625" customWidth="1"/>
    <col min="11" max="11" width="13.85546875" customWidth="1"/>
    <col min="12" max="12" width="14.7109375" customWidth="1"/>
    <col min="13" max="16" width="13.7109375" customWidth="1"/>
    <col min="17" max="17" width="15.85546875" customWidth="1"/>
    <col min="19" max="19" width="12.42578125" bestFit="1" customWidth="1"/>
    <col min="20" max="20" width="16.28515625" customWidth="1"/>
  </cols>
  <sheetData>
    <row r="2" spans="2:19" ht="34.5" customHeight="1" x14ac:dyDescent="0.25">
      <c r="C2" s="5"/>
      <c r="D2" s="5"/>
      <c r="E2" s="1"/>
      <c r="F2" s="4"/>
      <c r="G2" s="4"/>
      <c r="H2" s="64" t="s">
        <v>69</v>
      </c>
      <c r="I2" s="64"/>
      <c r="J2" s="64"/>
      <c r="K2" s="64"/>
      <c r="L2" s="64"/>
      <c r="M2" s="64"/>
      <c r="N2" s="64"/>
      <c r="O2" s="64"/>
      <c r="P2" s="64"/>
      <c r="Q2" s="64"/>
    </row>
    <row r="3" spans="2:19" x14ac:dyDescent="0.25">
      <c r="C3" s="1"/>
      <c r="D3" s="1"/>
      <c r="E3" s="1"/>
      <c r="F3" s="4"/>
      <c r="G3" s="4"/>
      <c r="H3" s="1"/>
      <c r="I3" s="5"/>
      <c r="J3" s="5"/>
      <c r="K3" s="5"/>
      <c r="L3" s="5"/>
      <c r="M3" s="5"/>
      <c r="N3" s="5"/>
      <c r="O3" s="5"/>
      <c r="P3" s="5"/>
      <c r="Q3" s="5"/>
    </row>
    <row r="4" spans="2:19" ht="30" customHeight="1" x14ac:dyDescent="0.25">
      <c r="C4" s="65" t="s">
        <v>72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2:19" x14ac:dyDescent="0.25">
      <c r="F5" s="2"/>
      <c r="G5" s="2"/>
      <c r="I5" s="3"/>
      <c r="J5" s="3"/>
      <c r="K5" s="3"/>
      <c r="L5" s="3"/>
      <c r="M5" s="3"/>
      <c r="N5" s="3"/>
      <c r="O5" s="3"/>
      <c r="P5" s="3"/>
      <c r="Q5" s="3"/>
    </row>
    <row r="6" spans="2:19" x14ac:dyDescent="0.25">
      <c r="F6" s="2"/>
      <c r="G6" s="2"/>
      <c r="I6" s="3"/>
      <c r="J6" s="3"/>
      <c r="K6" s="3"/>
      <c r="L6" s="3"/>
      <c r="M6" s="3"/>
      <c r="N6" s="3"/>
      <c r="O6" s="3"/>
      <c r="P6" s="3"/>
      <c r="Q6" s="3"/>
    </row>
    <row r="7" spans="2:19" ht="34.5" customHeight="1" x14ac:dyDescent="0.25">
      <c r="B7" s="66" t="s">
        <v>0</v>
      </c>
      <c r="C7" s="50" t="s">
        <v>1</v>
      </c>
      <c r="D7" s="68" t="s">
        <v>17</v>
      </c>
      <c r="E7" s="69"/>
      <c r="F7" s="69"/>
      <c r="G7" s="69"/>
      <c r="H7" s="70"/>
      <c r="I7" s="74" t="s">
        <v>55</v>
      </c>
      <c r="J7" s="75"/>
      <c r="K7" s="75"/>
      <c r="L7" s="75"/>
      <c r="M7" s="75"/>
      <c r="N7" s="75"/>
      <c r="O7" s="75"/>
      <c r="P7" s="75"/>
      <c r="Q7" s="76"/>
    </row>
    <row r="8" spans="2:19" ht="27" customHeight="1" x14ac:dyDescent="0.25">
      <c r="B8" s="66"/>
      <c r="C8" s="67"/>
      <c r="D8" s="71"/>
      <c r="E8" s="72"/>
      <c r="F8" s="72"/>
      <c r="G8" s="72"/>
      <c r="H8" s="73"/>
      <c r="I8" s="32">
        <v>2018</v>
      </c>
      <c r="J8" s="32">
        <v>2019</v>
      </c>
      <c r="K8" s="32">
        <v>2020</v>
      </c>
      <c r="L8" s="6">
        <v>2021</v>
      </c>
      <c r="M8" s="6">
        <v>2022</v>
      </c>
      <c r="N8" s="6">
        <v>2023</v>
      </c>
      <c r="O8" s="6">
        <v>2024</v>
      </c>
      <c r="P8" s="6">
        <v>2025</v>
      </c>
      <c r="Q8" s="12" t="s">
        <v>2</v>
      </c>
    </row>
    <row r="9" spans="2:19" ht="26.25" customHeight="1" x14ac:dyDescent="0.25">
      <c r="B9" s="54" t="s">
        <v>3</v>
      </c>
      <c r="C9" s="63" t="s">
        <v>70</v>
      </c>
      <c r="D9" s="61" t="s">
        <v>7</v>
      </c>
      <c r="E9" s="61"/>
      <c r="F9" s="61"/>
      <c r="G9" s="61"/>
      <c r="H9" s="61"/>
      <c r="I9" s="35">
        <f t="shared" ref="I9:N9" si="0">SUM(I11:I14)</f>
        <v>74657145.579999998</v>
      </c>
      <c r="J9" s="10">
        <f t="shared" si="0"/>
        <v>74492853.349999994</v>
      </c>
      <c r="K9" s="10">
        <f>SUM(K11:K14)</f>
        <v>87018703.230000004</v>
      </c>
      <c r="L9" s="10">
        <f>SUM(L11:L14)</f>
        <v>87049567.379999995</v>
      </c>
      <c r="M9" s="10">
        <f t="shared" si="0"/>
        <v>105135121</v>
      </c>
      <c r="N9" s="10">
        <f t="shared" si="0"/>
        <v>111624187.59</v>
      </c>
      <c r="O9" s="10">
        <f>SUM(O11:O14)</f>
        <v>73450541.769999996</v>
      </c>
      <c r="P9" s="10">
        <f>SUM(P11:P14)</f>
        <v>73382330.060000002</v>
      </c>
      <c r="Q9" s="10">
        <f>SUM(I9:P9)</f>
        <v>686810449.96000004</v>
      </c>
    </row>
    <row r="10" spans="2:19" ht="26.25" customHeight="1" x14ac:dyDescent="0.25">
      <c r="B10" s="54"/>
      <c r="C10" s="63"/>
      <c r="D10" s="62" t="s">
        <v>8</v>
      </c>
      <c r="E10" s="62"/>
      <c r="F10" s="62"/>
      <c r="G10" s="62"/>
      <c r="H10" s="62"/>
      <c r="I10" s="8"/>
      <c r="J10" s="8"/>
      <c r="K10" s="8"/>
      <c r="L10" s="8"/>
      <c r="M10" s="8"/>
      <c r="N10" s="8"/>
      <c r="O10" s="8"/>
      <c r="P10" s="8"/>
      <c r="Q10" s="21"/>
    </row>
    <row r="11" spans="2:19" ht="26.25" customHeight="1" x14ac:dyDescent="0.25">
      <c r="B11" s="54"/>
      <c r="C11" s="63"/>
      <c r="D11" s="62" t="s">
        <v>9</v>
      </c>
      <c r="E11" s="62"/>
      <c r="F11" s="62"/>
      <c r="G11" s="62"/>
      <c r="H11" s="62"/>
      <c r="I11" s="8">
        <f t="shared" ref="I11:P14" si="1">I17+I23+I29+I35+I41+I47+I53</f>
        <v>5982</v>
      </c>
      <c r="J11" s="8">
        <f t="shared" si="1"/>
        <v>221639.8</v>
      </c>
      <c r="K11" s="8">
        <f t="shared" si="1"/>
        <v>224551.25</v>
      </c>
      <c r="L11" s="8">
        <f t="shared" si="1"/>
        <v>0</v>
      </c>
      <c r="M11" s="40">
        <f>M17+M23+M29+M35+M41+M47+M53</f>
        <v>67416.23</v>
      </c>
      <c r="N11" s="40">
        <f t="shared" si="1"/>
        <v>0</v>
      </c>
      <c r="O11" s="40">
        <f t="shared" si="1"/>
        <v>0</v>
      </c>
      <c r="P11" s="40">
        <f t="shared" si="1"/>
        <v>0</v>
      </c>
      <c r="Q11" s="40">
        <f>SUM(I11:P11)</f>
        <v>519589.27999999997</v>
      </c>
    </row>
    <row r="12" spans="2:19" ht="26.25" customHeight="1" x14ac:dyDescent="0.25">
      <c r="B12" s="54"/>
      <c r="C12" s="63"/>
      <c r="D12" s="62" t="s">
        <v>10</v>
      </c>
      <c r="E12" s="62"/>
      <c r="F12" s="62"/>
      <c r="G12" s="62"/>
      <c r="H12" s="62"/>
      <c r="I12" s="8">
        <f t="shared" si="1"/>
        <v>751853.8</v>
      </c>
      <c r="J12" s="8">
        <f t="shared" si="1"/>
        <v>112990.91</v>
      </c>
      <c r="K12" s="8">
        <f t="shared" si="1"/>
        <v>632341.75</v>
      </c>
      <c r="L12" s="8">
        <f t="shared" si="1"/>
        <v>534027.91999999993</v>
      </c>
      <c r="M12" s="40">
        <f>M18+M24+M30+M36+M42+M48+M54</f>
        <v>1979831.95</v>
      </c>
      <c r="N12" s="40">
        <f t="shared" si="1"/>
        <v>193570.59</v>
      </c>
      <c r="O12" s="40">
        <f t="shared" si="1"/>
        <v>193570.59</v>
      </c>
      <c r="P12" s="40">
        <f t="shared" si="1"/>
        <v>126041.18000000001</v>
      </c>
      <c r="Q12" s="40">
        <f>SUM(I12:P12)</f>
        <v>4524228.6899999995</v>
      </c>
    </row>
    <row r="13" spans="2:19" ht="26.25" customHeight="1" x14ac:dyDescent="0.25">
      <c r="B13" s="54"/>
      <c r="C13" s="63"/>
      <c r="D13" s="62" t="s">
        <v>6</v>
      </c>
      <c r="E13" s="62"/>
      <c r="F13" s="62"/>
      <c r="G13" s="62"/>
      <c r="H13" s="62"/>
      <c r="I13" s="8">
        <f t="shared" si="1"/>
        <v>21185319.100000001</v>
      </c>
      <c r="J13" s="8">
        <f t="shared" si="1"/>
        <v>22023346.469999999</v>
      </c>
      <c r="K13" s="8">
        <f t="shared" si="1"/>
        <v>27914303.66</v>
      </c>
      <c r="L13" s="8">
        <f t="shared" si="1"/>
        <v>29278304.899999999</v>
      </c>
      <c r="M13" s="40">
        <f>M19+M25+M31+M37+M43+M49+M55</f>
        <v>36985646.289999999</v>
      </c>
      <c r="N13" s="40">
        <f t="shared" si="1"/>
        <v>32794037.689999998</v>
      </c>
      <c r="O13" s="40">
        <f t="shared" si="1"/>
        <v>25574.300000000003</v>
      </c>
      <c r="P13" s="40">
        <f t="shared" si="1"/>
        <v>24892</v>
      </c>
      <c r="Q13" s="40">
        <f>SUM(I13:P13)</f>
        <v>170231424.41</v>
      </c>
    </row>
    <row r="14" spans="2:19" ht="26.25" customHeight="1" x14ac:dyDescent="0.25">
      <c r="B14" s="54"/>
      <c r="C14" s="63"/>
      <c r="D14" s="57" t="s">
        <v>5</v>
      </c>
      <c r="E14" s="57"/>
      <c r="F14" s="57"/>
      <c r="G14" s="57"/>
      <c r="H14" s="57"/>
      <c r="I14" s="7">
        <f t="shared" si="1"/>
        <v>52713990.68</v>
      </c>
      <c r="J14" s="7">
        <f t="shared" si="1"/>
        <v>52134876.170000002</v>
      </c>
      <c r="K14" s="7">
        <f t="shared" si="1"/>
        <v>58247506.57</v>
      </c>
      <c r="L14" s="7">
        <f t="shared" si="1"/>
        <v>57237234.559999995</v>
      </c>
      <c r="M14" s="7">
        <f>M20+M26+M32+M38+M44+M50+M56</f>
        <v>66102226.530000001</v>
      </c>
      <c r="N14" s="7">
        <f t="shared" si="1"/>
        <v>78636579.310000002</v>
      </c>
      <c r="O14" s="7">
        <f t="shared" si="1"/>
        <v>73231396.879999995</v>
      </c>
      <c r="P14" s="7">
        <f t="shared" si="1"/>
        <v>73231396.879999995</v>
      </c>
      <c r="Q14" s="7">
        <f>SUM(I14:P14)</f>
        <v>511535207.57999998</v>
      </c>
    </row>
    <row r="15" spans="2:19" ht="28.5" customHeight="1" x14ac:dyDescent="0.25">
      <c r="B15" s="54" t="s">
        <v>4</v>
      </c>
      <c r="C15" s="58" t="s">
        <v>14</v>
      </c>
      <c r="D15" s="61" t="s">
        <v>7</v>
      </c>
      <c r="E15" s="61"/>
      <c r="F15" s="61"/>
      <c r="G15" s="61"/>
      <c r="H15" s="61"/>
      <c r="I15" s="10">
        <f t="shared" ref="I15:P15" si="2">SUM(I17:I20)</f>
        <v>0</v>
      </c>
      <c r="J15" s="10">
        <f t="shared" si="2"/>
        <v>107156.14000000001</v>
      </c>
      <c r="K15" s="10">
        <f t="shared" si="2"/>
        <v>126938</v>
      </c>
      <c r="L15" s="10">
        <f t="shared" si="2"/>
        <v>122971.15</v>
      </c>
      <c r="M15" s="10">
        <f t="shared" si="2"/>
        <v>122860.3</v>
      </c>
      <c r="N15" s="10">
        <f t="shared" si="2"/>
        <v>123066.18000000001</v>
      </c>
      <c r="O15" s="10">
        <f t="shared" si="2"/>
        <v>123066.18000000001</v>
      </c>
      <c r="P15" s="10">
        <f t="shared" si="2"/>
        <v>123066.18000000001</v>
      </c>
      <c r="Q15" s="10">
        <f>SUM(I15:P15)</f>
        <v>849124.13000000012</v>
      </c>
      <c r="S15" s="3"/>
    </row>
    <row r="16" spans="2:19" ht="28.5" customHeight="1" x14ac:dyDescent="0.25">
      <c r="B16" s="54"/>
      <c r="C16" s="59"/>
      <c r="D16" s="62" t="s">
        <v>8</v>
      </c>
      <c r="E16" s="62"/>
      <c r="F16" s="62"/>
      <c r="G16" s="62"/>
      <c r="H16" s="62"/>
      <c r="I16" s="8"/>
      <c r="J16" s="8"/>
      <c r="K16" s="8"/>
      <c r="L16" s="8"/>
      <c r="M16" s="8"/>
      <c r="N16" s="8"/>
      <c r="O16" s="8"/>
      <c r="P16" s="8"/>
      <c r="Q16" s="8"/>
    </row>
    <row r="17" spans="2:20" ht="28.5" customHeight="1" x14ac:dyDescent="0.25">
      <c r="B17" s="54"/>
      <c r="C17" s="59"/>
      <c r="D17" s="62" t="s">
        <v>9</v>
      </c>
      <c r="E17" s="62"/>
      <c r="F17" s="62"/>
      <c r="G17" s="62"/>
      <c r="H17" s="62"/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f>SUM(I17:P17)</f>
        <v>0</v>
      </c>
    </row>
    <row r="18" spans="2:20" ht="28.5" customHeight="1" x14ac:dyDescent="0.25">
      <c r="B18" s="54"/>
      <c r="C18" s="59"/>
      <c r="D18" s="62" t="s">
        <v>10</v>
      </c>
      <c r="E18" s="62"/>
      <c r="F18" s="62"/>
      <c r="G18" s="62"/>
      <c r="H18" s="62"/>
      <c r="I18" s="8">
        <v>0</v>
      </c>
      <c r="J18" s="8">
        <v>83045.990000000005</v>
      </c>
      <c r="K18" s="8">
        <v>98377</v>
      </c>
      <c r="L18" s="8">
        <v>98376.92</v>
      </c>
      <c r="M18" s="40">
        <v>98288.24</v>
      </c>
      <c r="N18" s="40">
        <v>98452.94</v>
      </c>
      <c r="O18" s="40">
        <v>98452.94</v>
      </c>
      <c r="P18" s="40">
        <v>98452.94</v>
      </c>
      <c r="Q18" s="40">
        <f>SUM(I18:P18)</f>
        <v>673446.97</v>
      </c>
    </row>
    <row r="19" spans="2:20" ht="28.5" customHeight="1" x14ac:dyDescent="0.25">
      <c r="B19" s="54"/>
      <c r="C19" s="59"/>
      <c r="D19" s="62" t="s">
        <v>6</v>
      </c>
      <c r="E19" s="62"/>
      <c r="F19" s="62"/>
      <c r="G19" s="62"/>
      <c r="H19" s="62"/>
      <c r="I19" s="8">
        <v>0</v>
      </c>
      <c r="J19" s="8">
        <v>0</v>
      </c>
      <c r="K19" s="8">
        <v>0</v>
      </c>
      <c r="L19" s="8">
        <v>0</v>
      </c>
      <c r="M19" s="40">
        <v>24572.06</v>
      </c>
      <c r="N19" s="40">
        <v>24613.24</v>
      </c>
      <c r="O19" s="40">
        <v>24613.24</v>
      </c>
      <c r="P19" s="40">
        <v>24613.24</v>
      </c>
      <c r="Q19" s="40">
        <f>SUM(I19:P19)</f>
        <v>98411.780000000013</v>
      </c>
    </row>
    <row r="20" spans="2:20" ht="28.5" customHeight="1" x14ac:dyDescent="0.25">
      <c r="B20" s="54"/>
      <c r="C20" s="60"/>
      <c r="D20" s="57" t="s">
        <v>5</v>
      </c>
      <c r="E20" s="57"/>
      <c r="F20" s="57"/>
      <c r="G20" s="57"/>
      <c r="H20" s="57"/>
      <c r="I20" s="7">
        <v>0</v>
      </c>
      <c r="J20" s="7">
        <v>24110.15</v>
      </c>
      <c r="K20" s="7">
        <v>28561</v>
      </c>
      <c r="L20" s="7">
        <v>24594.23</v>
      </c>
      <c r="M20" s="7">
        <v>0</v>
      </c>
      <c r="N20" s="7">
        <v>0</v>
      </c>
      <c r="O20" s="7">
        <v>0</v>
      </c>
      <c r="P20" s="7">
        <v>0</v>
      </c>
      <c r="Q20" s="7">
        <f>SUM(I20:P20)</f>
        <v>77265.38</v>
      </c>
    </row>
    <row r="21" spans="2:20" ht="21" customHeight="1" x14ac:dyDescent="0.25">
      <c r="B21" s="54" t="s">
        <v>4</v>
      </c>
      <c r="C21" s="58" t="s">
        <v>15</v>
      </c>
      <c r="D21" s="61" t="s">
        <v>7</v>
      </c>
      <c r="E21" s="61"/>
      <c r="F21" s="61"/>
      <c r="G21" s="61"/>
      <c r="H21" s="61"/>
      <c r="I21" s="10">
        <f t="shared" ref="I21:O21" si="3">SUM(I23:I26)</f>
        <v>302084.12</v>
      </c>
      <c r="J21" s="10">
        <f t="shared" si="3"/>
        <v>0</v>
      </c>
      <c r="K21" s="10">
        <f t="shared" si="3"/>
        <v>0</v>
      </c>
      <c r="L21" s="10">
        <f t="shared" si="3"/>
        <v>0</v>
      </c>
      <c r="M21" s="10">
        <f t="shared" si="3"/>
        <v>0</v>
      </c>
      <c r="N21" s="10">
        <f t="shared" si="3"/>
        <v>0</v>
      </c>
      <c r="O21" s="10">
        <f t="shared" si="3"/>
        <v>0</v>
      </c>
      <c r="P21" s="10">
        <f>SUM(P23:P26)</f>
        <v>0</v>
      </c>
      <c r="Q21" s="10">
        <f>SUM(I21:P21)</f>
        <v>302084.12</v>
      </c>
    </row>
    <row r="22" spans="2:20" ht="21" customHeight="1" x14ac:dyDescent="0.25">
      <c r="B22" s="54"/>
      <c r="C22" s="59"/>
      <c r="D22" s="62" t="s">
        <v>8</v>
      </c>
      <c r="E22" s="62"/>
      <c r="F22" s="62"/>
      <c r="G22" s="62"/>
      <c r="H22" s="62"/>
      <c r="I22" s="8"/>
      <c r="J22" s="8"/>
      <c r="K22" s="8"/>
      <c r="L22" s="8"/>
      <c r="M22" s="8"/>
      <c r="N22" s="8"/>
      <c r="O22" s="8"/>
      <c r="P22" s="8"/>
      <c r="Q22" s="21"/>
    </row>
    <row r="23" spans="2:20" ht="21" customHeight="1" x14ac:dyDescent="0.25">
      <c r="B23" s="54"/>
      <c r="C23" s="59"/>
      <c r="D23" s="62" t="s">
        <v>9</v>
      </c>
      <c r="E23" s="62"/>
      <c r="F23" s="62"/>
      <c r="G23" s="62"/>
      <c r="H23" s="62"/>
      <c r="I23" s="8">
        <v>5384</v>
      </c>
      <c r="J23" s="8">
        <v>0</v>
      </c>
      <c r="K23" s="8">
        <v>0</v>
      </c>
      <c r="L23" s="8">
        <v>0</v>
      </c>
      <c r="M23" s="40">
        <v>0</v>
      </c>
      <c r="N23" s="40">
        <v>0</v>
      </c>
      <c r="O23" s="40">
        <v>0</v>
      </c>
      <c r="P23" s="40">
        <v>0</v>
      </c>
      <c r="Q23" s="40">
        <f>SUM(I23:P23)</f>
        <v>5384</v>
      </c>
    </row>
    <row r="24" spans="2:20" ht="21" customHeight="1" x14ac:dyDescent="0.25">
      <c r="B24" s="54"/>
      <c r="C24" s="59"/>
      <c r="D24" s="62" t="s">
        <v>10</v>
      </c>
      <c r="E24" s="62"/>
      <c r="F24" s="62"/>
      <c r="G24" s="62"/>
      <c r="H24" s="62"/>
      <c r="I24" s="8">
        <v>296700.12</v>
      </c>
      <c r="J24" s="8">
        <v>0</v>
      </c>
      <c r="K24" s="8">
        <v>0</v>
      </c>
      <c r="L24" s="8">
        <v>0</v>
      </c>
      <c r="M24" s="40">
        <v>0</v>
      </c>
      <c r="N24" s="40">
        <v>0</v>
      </c>
      <c r="O24" s="40">
        <v>0</v>
      </c>
      <c r="P24" s="40">
        <v>0</v>
      </c>
      <c r="Q24" s="40">
        <f>SUM(I24:P24)</f>
        <v>296700.12</v>
      </c>
    </row>
    <row r="25" spans="2:20" ht="21" customHeight="1" x14ac:dyDescent="0.25">
      <c r="B25" s="54"/>
      <c r="C25" s="59"/>
      <c r="D25" s="62" t="s">
        <v>6</v>
      </c>
      <c r="E25" s="62"/>
      <c r="F25" s="62"/>
      <c r="G25" s="62"/>
      <c r="H25" s="62"/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21">
        <f>SUM(I25:P25)</f>
        <v>0</v>
      </c>
    </row>
    <row r="26" spans="2:20" ht="21" customHeight="1" x14ac:dyDescent="0.25">
      <c r="B26" s="54"/>
      <c r="C26" s="60"/>
      <c r="D26" s="57" t="s">
        <v>5</v>
      </c>
      <c r="E26" s="57"/>
      <c r="F26" s="57"/>
      <c r="G26" s="57"/>
      <c r="H26" s="57"/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f>SUM(I26:P26)</f>
        <v>0</v>
      </c>
    </row>
    <row r="27" spans="2:20" ht="29.25" customHeight="1" x14ac:dyDescent="0.25">
      <c r="B27" s="54" t="s">
        <v>4</v>
      </c>
      <c r="C27" s="58" t="s">
        <v>13</v>
      </c>
      <c r="D27" s="55" t="s">
        <v>7</v>
      </c>
      <c r="E27" s="55"/>
      <c r="F27" s="55"/>
      <c r="G27" s="55"/>
      <c r="H27" s="55"/>
      <c r="I27" s="10">
        <f t="shared" ref="I27:P27" si="4">SUM(I29:I32)</f>
        <v>13900654.529999999</v>
      </c>
      <c r="J27" s="10">
        <f t="shared" si="4"/>
        <v>14704669.25</v>
      </c>
      <c r="K27" s="10">
        <f t="shared" si="4"/>
        <v>15698144.82</v>
      </c>
      <c r="L27" s="10">
        <f t="shared" si="4"/>
        <v>17587732.43</v>
      </c>
      <c r="M27" s="10">
        <f t="shared" si="4"/>
        <v>22934594.25</v>
      </c>
      <c r="N27" s="10">
        <f t="shared" si="4"/>
        <v>21619745.239999998</v>
      </c>
      <c r="O27" s="10">
        <f t="shared" si="4"/>
        <v>95117.65</v>
      </c>
      <c r="P27" s="10">
        <f t="shared" si="4"/>
        <v>27588.240000000002</v>
      </c>
      <c r="Q27" s="10">
        <f>SUM(I27:P27)</f>
        <v>106568246.41</v>
      </c>
      <c r="S27" s="3"/>
      <c r="T27" s="3"/>
    </row>
    <row r="28" spans="2:20" ht="29.25" customHeight="1" x14ac:dyDescent="0.25">
      <c r="B28" s="54"/>
      <c r="C28" s="59"/>
      <c r="D28" s="56" t="s">
        <v>8</v>
      </c>
      <c r="E28" s="56"/>
      <c r="F28" s="56"/>
      <c r="G28" s="56"/>
      <c r="H28" s="56"/>
      <c r="I28" s="8"/>
      <c r="J28" s="8"/>
      <c r="K28" s="8"/>
      <c r="L28" s="8"/>
      <c r="M28" s="8"/>
      <c r="N28" s="8"/>
      <c r="O28" s="8"/>
      <c r="P28" s="8"/>
      <c r="Q28" s="21"/>
    </row>
    <row r="29" spans="2:20" ht="29.25" customHeight="1" x14ac:dyDescent="0.25">
      <c r="B29" s="54"/>
      <c r="C29" s="59"/>
      <c r="D29" s="56" t="s">
        <v>9</v>
      </c>
      <c r="E29" s="56"/>
      <c r="F29" s="56"/>
      <c r="G29" s="56"/>
      <c r="H29" s="56"/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21">
        <f>SUM(I29:P29)</f>
        <v>0</v>
      </c>
    </row>
    <row r="30" spans="2:20" ht="29.25" customHeight="1" x14ac:dyDescent="0.25">
      <c r="B30" s="54"/>
      <c r="C30" s="59"/>
      <c r="D30" s="56" t="s">
        <v>10</v>
      </c>
      <c r="E30" s="56"/>
      <c r="F30" s="56"/>
      <c r="G30" s="56"/>
      <c r="H30" s="56"/>
      <c r="I30" s="8">
        <v>0</v>
      </c>
      <c r="J30" s="8">
        <v>0</v>
      </c>
      <c r="K30" s="8">
        <v>0</v>
      </c>
      <c r="L30" s="8">
        <v>121070</v>
      </c>
      <c r="M30" s="40">
        <f>126420.14+38178.86+767655</f>
        <v>932254</v>
      </c>
      <c r="N30" s="40">
        <v>95117.65</v>
      </c>
      <c r="O30" s="40">
        <v>95117.65</v>
      </c>
      <c r="P30" s="40">
        <v>27588.240000000002</v>
      </c>
      <c r="Q30" s="40">
        <f>SUM(I30:P30)</f>
        <v>1271147.5399999998</v>
      </c>
    </row>
    <row r="31" spans="2:20" ht="29.25" customHeight="1" x14ac:dyDescent="0.25">
      <c r="B31" s="54"/>
      <c r="C31" s="59"/>
      <c r="D31" s="56" t="s">
        <v>6</v>
      </c>
      <c r="E31" s="56"/>
      <c r="F31" s="56"/>
      <c r="G31" s="56"/>
      <c r="H31" s="56"/>
      <c r="I31" s="8">
        <v>13900654.529999999</v>
      </c>
      <c r="J31" s="8">
        <v>14704669.25</v>
      </c>
      <c r="K31" s="8">
        <v>15698144.82</v>
      </c>
      <c r="L31" s="8">
        <v>17466662.43</v>
      </c>
      <c r="M31" s="40">
        <f>22002340.25</f>
        <v>22002340.25</v>
      </c>
      <c r="N31" s="40">
        <v>21524627.59</v>
      </c>
      <c r="O31" s="40">
        <v>0</v>
      </c>
      <c r="P31" s="40">
        <v>0</v>
      </c>
      <c r="Q31" s="40">
        <f>SUM(I31:P31)</f>
        <v>105297098.87</v>
      </c>
    </row>
    <row r="32" spans="2:20" ht="29.25" customHeight="1" x14ac:dyDescent="0.25">
      <c r="B32" s="54"/>
      <c r="C32" s="60"/>
      <c r="D32" s="57" t="s">
        <v>5</v>
      </c>
      <c r="E32" s="57"/>
      <c r="F32" s="57"/>
      <c r="G32" s="57"/>
      <c r="H32" s="57"/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f>SUM(I32:P32)</f>
        <v>0</v>
      </c>
    </row>
    <row r="33" spans="2:20" ht="40.5" customHeight="1" x14ac:dyDescent="0.25">
      <c r="B33" s="54" t="s">
        <v>4</v>
      </c>
      <c r="C33" s="58" t="s">
        <v>75</v>
      </c>
      <c r="D33" s="55" t="s">
        <v>7</v>
      </c>
      <c r="E33" s="55"/>
      <c r="F33" s="55"/>
      <c r="G33" s="55"/>
      <c r="H33" s="55"/>
      <c r="I33" s="10">
        <f t="shared" ref="I33:N33" si="5">SUM(I35:I38)</f>
        <v>25704.02</v>
      </c>
      <c r="J33" s="10">
        <f t="shared" si="5"/>
        <v>259673.11999999997</v>
      </c>
      <c r="K33" s="10">
        <f>SUM(K35:K38)</f>
        <v>770400</v>
      </c>
      <c r="L33" s="10">
        <f>SUM(L35:L38)</f>
        <v>0</v>
      </c>
      <c r="M33" s="10">
        <f t="shared" si="5"/>
        <v>95912.35</v>
      </c>
      <c r="N33" s="10">
        <f t="shared" si="5"/>
        <v>961.06</v>
      </c>
      <c r="O33" s="10">
        <f>SUM(O35:O38)</f>
        <v>961.06</v>
      </c>
      <c r="P33" s="10">
        <f>SUM(P35:P38)</f>
        <v>278.76</v>
      </c>
      <c r="Q33" s="10">
        <f>SUM(I33:P33)</f>
        <v>1153890.3700000001</v>
      </c>
      <c r="S33" s="3"/>
    </row>
    <row r="34" spans="2:20" ht="40.5" customHeight="1" x14ac:dyDescent="0.25">
      <c r="B34" s="54"/>
      <c r="C34" s="59"/>
      <c r="D34" s="56" t="s">
        <v>8</v>
      </c>
      <c r="E34" s="56"/>
      <c r="F34" s="56"/>
      <c r="G34" s="56"/>
      <c r="H34" s="56"/>
      <c r="I34" s="8"/>
      <c r="J34" s="8"/>
      <c r="K34" s="8"/>
      <c r="L34" s="8"/>
      <c r="M34" s="8"/>
      <c r="N34" s="8"/>
      <c r="O34" s="8"/>
      <c r="P34" s="8"/>
      <c r="Q34" s="21"/>
      <c r="T34" s="27"/>
    </row>
    <row r="35" spans="2:20" ht="40.5" customHeight="1" x14ac:dyDescent="0.25">
      <c r="B35" s="54"/>
      <c r="C35" s="59"/>
      <c r="D35" s="56" t="s">
        <v>9</v>
      </c>
      <c r="E35" s="56"/>
      <c r="F35" s="56"/>
      <c r="G35" s="56"/>
      <c r="H35" s="56"/>
      <c r="I35" s="8">
        <v>598</v>
      </c>
      <c r="J35" s="8">
        <v>221639.8</v>
      </c>
      <c r="K35" s="8">
        <v>224551.25</v>
      </c>
      <c r="L35" s="8">
        <v>0</v>
      </c>
      <c r="M35" s="40">
        <v>67416.23</v>
      </c>
      <c r="N35" s="40">
        <v>0</v>
      </c>
      <c r="O35" s="40">
        <v>0</v>
      </c>
      <c r="P35" s="40">
        <v>0</v>
      </c>
      <c r="Q35" s="40">
        <f>SUM(I35:P35)</f>
        <v>514205.27999999997</v>
      </c>
      <c r="T35" s="28"/>
    </row>
    <row r="36" spans="2:20" ht="40.5" customHeight="1" x14ac:dyDescent="0.25">
      <c r="B36" s="54"/>
      <c r="C36" s="59"/>
      <c r="D36" s="56" t="s">
        <v>10</v>
      </c>
      <c r="E36" s="56"/>
      <c r="F36" s="56"/>
      <c r="G36" s="56"/>
      <c r="H36" s="56"/>
      <c r="I36" s="8">
        <v>3714.02</v>
      </c>
      <c r="J36" s="8">
        <v>29944.92</v>
      </c>
      <c r="K36" s="8">
        <v>533964.75</v>
      </c>
      <c r="L36" s="8">
        <v>0</v>
      </c>
      <c r="M36" s="40">
        <v>27536.71</v>
      </c>
      <c r="N36" s="40">
        <v>0</v>
      </c>
      <c r="O36" s="40">
        <v>0</v>
      </c>
      <c r="P36" s="40">
        <v>0</v>
      </c>
      <c r="Q36" s="40">
        <f>SUM(I36:P36)</f>
        <v>595160.39999999991</v>
      </c>
      <c r="T36" s="28"/>
    </row>
    <row r="37" spans="2:20" ht="40.5" customHeight="1" x14ac:dyDescent="0.25">
      <c r="B37" s="54"/>
      <c r="C37" s="59"/>
      <c r="D37" s="56" t="s">
        <v>6</v>
      </c>
      <c r="E37" s="56"/>
      <c r="F37" s="56"/>
      <c r="G37" s="56"/>
      <c r="H37" s="56"/>
      <c r="I37" s="8">
        <v>0</v>
      </c>
      <c r="J37" s="8">
        <v>8088.4</v>
      </c>
      <c r="K37" s="8">
        <v>11884</v>
      </c>
      <c r="L37" s="8">
        <v>0</v>
      </c>
      <c r="M37" s="40">
        <v>959.41</v>
      </c>
      <c r="N37" s="40">
        <v>961.06</v>
      </c>
      <c r="O37" s="40">
        <v>961.06</v>
      </c>
      <c r="P37" s="40">
        <v>278.76</v>
      </c>
      <c r="Q37" s="40">
        <f>SUM(I37:P37)</f>
        <v>23132.690000000002</v>
      </c>
      <c r="T37" s="27"/>
    </row>
    <row r="38" spans="2:20" ht="40.5" customHeight="1" x14ac:dyDescent="0.25">
      <c r="B38" s="54"/>
      <c r="C38" s="60"/>
      <c r="D38" s="57" t="s">
        <v>5</v>
      </c>
      <c r="E38" s="57"/>
      <c r="F38" s="57"/>
      <c r="G38" s="57"/>
      <c r="H38" s="57"/>
      <c r="I38" s="7">
        <v>21392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f>SUM(I38:P38)</f>
        <v>21392</v>
      </c>
    </row>
    <row r="39" spans="2:20" x14ac:dyDescent="0.25">
      <c r="B39" s="54" t="s">
        <v>4</v>
      </c>
      <c r="C39" s="58" t="s">
        <v>16</v>
      </c>
      <c r="D39" s="55" t="s">
        <v>7</v>
      </c>
      <c r="E39" s="55"/>
      <c r="F39" s="55"/>
      <c r="G39" s="55"/>
      <c r="H39" s="55"/>
      <c r="I39" s="10">
        <f t="shared" ref="I39:P39" si="6">SUM(I41:I44)</f>
        <v>52692598.68</v>
      </c>
      <c r="J39" s="10">
        <f t="shared" si="6"/>
        <v>52110766.020000003</v>
      </c>
      <c r="K39" s="10">
        <f t="shared" si="6"/>
        <v>58199415.799999997</v>
      </c>
      <c r="L39" s="10">
        <f t="shared" si="6"/>
        <v>56766026.649999999</v>
      </c>
      <c r="M39" s="10">
        <f>SUM(M41:M44)</f>
        <v>66925220.530000001</v>
      </c>
      <c r="N39" s="10">
        <f t="shared" si="6"/>
        <v>78636579.310000002</v>
      </c>
      <c r="O39" s="10">
        <f t="shared" si="6"/>
        <v>73231396.879999995</v>
      </c>
      <c r="P39" s="10">
        <f t="shared" si="6"/>
        <v>73231396.879999995</v>
      </c>
      <c r="Q39" s="10">
        <f>SUM(I39:P39)</f>
        <v>511793400.75</v>
      </c>
      <c r="S39" s="3"/>
    </row>
    <row r="40" spans="2:20" x14ac:dyDescent="0.25">
      <c r="B40" s="54"/>
      <c r="C40" s="59"/>
      <c r="D40" s="56" t="s">
        <v>8</v>
      </c>
      <c r="E40" s="56"/>
      <c r="F40" s="56"/>
      <c r="G40" s="56"/>
      <c r="H40" s="56"/>
      <c r="I40" s="8"/>
      <c r="J40" s="8"/>
      <c r="K40" s="8"/>
      <c r="L40" s="8"/>
      <c r="M40" s="8"/>
      <c r="N40" s="8"/>
      <c r="O40" s="8"/>
      <c r="P40" s="8"/>
      <c r="Q40" s="21"/>
    </row>
    <row r="41" spans="2:20" x14ac:dyDescent="0.25">
      <c r="B41" s="54"/>
      <c r="C41" s="59"/>
      <c r="D41" s="56" t="s">
        <v>9</v>
      </c>
      <c r="E41" s="56"/>
      <c r="F41" s="56"/>
      <c r="G41" s="56"/>
      <c r="H41" s="56"/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21">
        <f>SUM(I41:P41)</f>
        <v>0</v>
      </c>
    </row>
    <row r="42" spans="2:20" x14ac:dyDescent="0.25">
      <c r="B42" s="54"/>
      <c r="C42" s="59"/>
      <c r="D42" s="56" t="s">
        <v>10</v>
      </c>
      <c r="E42" s="56"/>
      <c r="F42" s="56"/>
      <c r="G42" s="56"/>
      <c r="H42" s="56"/>
      <c r="I42" s="8">
        <v>0</v>
      </c>
      <c r="J42" s="8">
        <v>0</v>
      </c>
      <c r="K42" s="8">
        <v>0</v>
      </c>
      <c r="L42" s="8">
        <v>0</v>
      </c>
      <c r="M42" s="40">
        <f>632099.87+190894.13</f>
        <v>822994</v>
      </c>
      <c r="N42" s="40">
        <v>0</v>
      </c>
      <c r="O42" s="40">
        <v>0</v>
      </c>
      <c r="P42" s="40">
        <v>0</v>
      </c>
      <c r="Q42" s="40">
        <f>SUM(I42:P42)</f>
        <v>822994</v>
      </c>
    </row>
    <row r="43" spans="2:20" x14ac:dyDescent="0.25">
      <c r="B43" s="54"/>
      <c r="C43" s="59"/>
      <c r="D43" s="56" t="s">
        <v>6</v>
      </c>
      <c r="E43" s="56"/>
      <c r="F43" s="56"/>
      <c r="G43" s="56"/>
      <c r="H43" s="56"/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21">
        <f>SUM(I43:P43)</f>
        <v>0</v>
      </c>
    </row>
    <row r="44" spans="2:20" x14ac:dyDescent="0.25">
      <c r="B44" s="54"/>
      <c r="C44" s="60"/>
      <c r="D44" s="57" t="s">
        <v>5</v>
      </c>
      <c r="E44" s="57"/>
      <c r="F44" s="57"/>
      <c r="G44" s="57"/>
      <c r="H44" s="57"/>
      <c r="I44" s="7">
        <v>52692598.68</v>
      </c>
      <c r="J44" s="7">
        <v>52110766.020000003</v>
      </c>
      <c r="K44" s="7">
        <v>58199415.799999997</v>
      </c>
      <c r="L44" s="7">
        <v>56766026.649999999</v>
      </c>
      <c r="M44" s="7">
        <v>66102226.530000001</v>
      </c>
      <c r="N44" s="7">
        <v>78636579.310000002</v>
      </c>
      <c r="O44" s="7">
        <v>73231396.879999995</v>
      </c>
      <c r="P44" s="7">
        <v>73231396.879999995</v>
      </c>
      <c r="Q44" s="7">
        <f>SUM(I44:P44)</f>
        <v>510970406.75</v>
      </c>
    </row>
    <row r="45" spans="2:20" ht="24" customHeight="1" x14ac:dyDescent="0.25">
      <c r="B45" s="54" t="s">
        <v>4</v>
      </c>
      <c r="C45" s="58" t="s">
        <v>12</v>
      </c>
      <c r="D45" s="55" t="s">
        <v>7</v>
      </c>
      <c r="E45" s="55"/>
      <c r="F45" s="55"/>
      <c r="G45" s="55"/>
      <c r="H45" s="55"/>
      <c r="I45" s="10">
        <f t="shared" ref="I45:P45" si="7">SUM(I47:I50)</f>
        <v>7553044.2300000004</v>
      </c>
      <c r="J45" s="10">
        <f t="shared" si="7"/>
        <v>7129688.8200000003</v>
      </c>
      <c r="K45" s="10">
        <f t="shared" si="7"/>
        <v>11990704.609999999</v>
      </c>
      <c r="L45" s="10">
        <f t="shared" si="7"/>
        <v>12252405.15</v>
      </c>
      <c r="M45" s="10">
        <f t="shared" si="7"/>
        <v>14813455.57</v>
      </c>
      <c r="N45" s="10">
        <f t="shared" si="7"/>
        <v>11243835.800000001</v>
      </c>
      <c r="O45" s="10">
        <f t="shared" si="7"/>
        <v>0</v>
      </c>
      <c r="P45" s="10">
        <f t="shared" si="7"/>
        <v>0</v>
      </c>
      <c r="Q45" s="10">
        <f>SUM(I45:P45)</f>
        <v>64983134.180000007</v>
      </c>
    </row>
    <row r="46" spans="2:20" ht="24" customHeight="1" x14ac:dyDescent="0.25">
      <c r="B46" s="54"/>
      <c r="C46" s="59"/>
      <c r="D46" s="56" t="s">
        <v>8</v>
      </c>
      <c r="E46" s="56"/>
      <c r="F46" s="56"/>
      <c r="G46" s="56"/>
      <c r="H46" s="56"/>
      <c r="I46" s="8"/>
      <c r="J46" s="8"/>
      <c r="K46" s="8"/>
      <c r="L46" s="8"/>
      <c r="M46" s="8"/>
      <c r="N46" s="8"/>
      <c r="O46" s="8"/>
      <c r="P46" s="8"/>
      <c r="Q46" s="21"/>
    </row>
    <row r="47" spans="2:20" ht="24" customHeight="1" x14ac:dyDescent="0.25">
      <c r="B47" s="54"/>
      <c r="C47" s="59"/>
      <c r="D47" s="56" t="s">
        <v>9</v>
      </c>
      <c r="E47" s="56"/>
      <c r="F47" s="56"/>
      <c r="G47" s="56"/>
      <c r="H47" s="56"/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21">
        <f>SUM(I47:P47)</f>
        <v>0</v>
      </c>
    </row>
    <row r="48" spans="2:20" ht="24" customHeight="1" x14ac:dyDescent="0.25">
      <c r="B48" s="54"/>
      <c r="C48" s="59"/>
      <c r="D48" s="56" t="s">
        <v>10</v>
      </c>
      <c r="E48" s="56"/>
      <c r="F48" s="56"/>
      <c r="G48" s="56"/>
      <c r="H48" s="56"/>
      <c r="I48" s="8">
        <v>451439.66</v>
      </c>
      <c r="J48" s="8">
        <v>0</v>
      </c>
      <c r="K48" s="8">
        <v>0</v>
      </c>
      <c r="L48" s="8">
        <v>314581</v>
      </c>
      <c r="M48" s="40">
        <v>98759</v>
      </c>
      <c r="N48" s="40">
        <v>0</v>
      </c>
      <c r="O48" s="40">
        <v>0</v>
      </c>
      <c r="P48" s="40">
        <v>0</v>
      </c>
      <c r="Q48" s="40">
        <f>SUM(I48:P48)</f>
        <v>864779.65999999992</v>
      </c>
    </row>
    <row r="49" spans="2:17" ht="24" customHeight="1" x14ac:dyDescent="0.25">
      <c r="B49" s="54"/>
      <c r="C49" s="59"/>
      <c r="D49" s="56" t="s">
        <v>6</v>
      </c>
      <c r="E49" s="56"/>
      <c r="F49" s="56"/>
      <c r="G49" s="56"/>
      <c r="H49" s="56"/>
      <c r="I49" s="8">
        <v>7101604.5700000003</v>
      </c>
      <c r="J49" s="8">
        <v>7129688.8200000003</v>
      </c>
      <c r="K49" s="8">
        <v>11971174.84</v>
      </c>
      <c r="L49" s="8">
        <v>11491210.470000001</v>
      </c>
      <c r="M49" s="40">
        <v>14714696.57</v>
      </c>
      <c r="N49" s="40">
        <v>11243835.800000001</v>
      </c>
      <c r="O49" s="40">
        <v>0</v>
      </c>
      <c r="P49" s="40">
        <v>0</v>
      </c>
      <c r="Q49" s="40">
        <f>SUM(I49:P49)</f>
        <v>63652211.070000008</v>
      </c>
    </row>
    <row r="50" spans="2:17" ht="24" customHeight="1" x14ac:dyDescent="0.25">
      <c r="B50" s="54"/>
      <c r="C50" s="60"/>
      <c r="D50" s="57" t="s">
        <v>5</v>
      </c>
      <c r="E50" s="57"/>
      <c r="F50" s="57"/>
      <c r="G50" s="57"/>
      <c r="H50" s="57"/>
      <c r="I50" s="7">
        <v>0</v>
      </c>
      <c r="J50" s="7">
        <v>0</v>
      </c>
      <c r="K50" s="7">
        <v>19529.77</v>
      </c>
      <c r="L50" s="7">
        <v>446613.68</v>
      </c>
      <c r="M50" s="7">
        <v>0</v>
      </c>
      <c r="N50" s="7">
        <v>0</v>
      </c>
      <c r="O50" s="7">
        <v>0</v>
      </c>
      <c r="P50" s="7">
        <v>0</v>
      </c>
      <c r="Q50" s="7">
        <f>SUM(I50:P50)</f>
        <v>466143.45</v>
      </c>
    </row>
    <row r="51" spans="2:17" x14ac:dyDescent="0.25">
      <c r="B51" s="54" t="s">
        <v>4</v>
      </c>
      <c r="C51" s="54" t="s">
        <v>74</v>
      </c>
      <c r="D51" s="55" t="s">
        <v>7</v>
      </c>
      <c r="E51" s="55"/>
      <c r="F51" s="55"/>
      <c r="G51" s="55"/>
      <c r="H51" s="55"/>
      <c r="I51" s="10">
        <f t="shared" ref="I51:P51" si="8">SUM(I53:I56)</f>
        <v>183060</v>
      </c>
      <c r="J51" s="10">
        <f t="shared" si="8"/>
        <v>180900</v>
      </c>
      <c r="K51" s="10">
        <f t="shared" si="8"/>
        <v>233100</v>
      </c>
      <c r="L51" s="10">
        <f t="shared" si="8"/>
        <v>320432</v>
      </c>
      <c r="M51" s="10">
        <f t="shared" si="8"/>
        <v>243078</v>
      </c>
      <c r="N51" s="10">
        <f t="shared" si="8"/>
        <v>0</v>
      </c>
      <c r="O51" s="10">
        <f t="shared" si="8"/>
        <v>0</v>
      </c>
      <c r="P51" s="10">
        <f t="shared" si="8"/>
        <v>0</v>
      </c>
      <c r="Q51" s="10">
        <f>SUM(I51:P51)</f>
        <v>1160570</v>
      </c>
    </row>
    <row r="52" spans="2:17" x14ac:dyDescent="0.25">
      <c r="B52" s="54"/>
      <c r="C52" s="54"/>
      <c r="D52" s="56" t="s">
        <v>8</v>
      </c>
      <c r="E52" s="56"/>
      <c r="F52" s="56"/>
      <c r="G52" s="56"/>
      <c r="H52" s="56"/>
      <c r="I52" s="12"/>
      <c r="J52" s="12"/>
      <c r="K52" s="12"/>
      <c r="L52" s="34"/>
      <c r="M52" s="12"/>
      <c r="N52" s="21"/>
      <c r="O52" s="30"/>
      <c r="P52" s="34"/>
      <c r="Q52" s="21"/>
    </row>
    <row r="53" spans="2:17" x14ac:dyDescent="0.25">
      <c r="B53" s="54"/>
      <c r="C53" s="54"/>
      <c r="D53" s="56" t="s">
        <v>9</v>
      </c>
      <c r="E53" s="56"/>
      <c r="F53" s="56"/>
      <c r="G53" s="56"/>
      <c r="H53" s="56"/>
      <c r="I53" s="12">
        <v>0</v>
      </c>
      <c r="J53" s="12">
        <v>0</v>
      </c>
      <c r="K53" s="12">
        <v>0</v>
      </c>
      <c r="L53" s="34">
        <v>0</v>
      </c>
      <c r="M53" s="12">
        <v>0</v>
      </c>
      <c r="N53" s="21">
        <v>0</v>
      </c>
      <c r="O53" s="30">
        <v>0</v>
      </c>
      <c r="P53" s="34">
        <v>0</v>
      </c>
      <c r="Q53" s="21">
        <f>SUM(I53:P53)</f>
        <v>0</v>
      </c>
    </row>
    <row r="54" spans="2:17" x14ac:dyDescent="0.25">
      <c r="B54" s="54"/>
      <c r="C54" s="54"/>
      <c r="D54" s="56" t="s">
        <v>10</v>
      </c>
      <c r="E54" s="56"/>
      <c r="F54" s="56"/>
      <c r="G54" s="56"/>
      <c r="H54" s="56"/>
      <c r="I54" s="12">
        <v>0</v>
      </c>
      <c r="J54" s="12">
        <v>0</v>
      </c>
      <c r="K54" s="12">
        <v>0</v>
      </c>
      <c r="L54" s="34">
        <v>0</v>
      </c>
      <c r="M54" s="12">
        <v>0</v>
      </c>
      <c r="N54" s="21">
        <v>0</v>
      </c>
      <c r="O54" s="30">
        <v>0</v>
      </c>
      <c r="P54" s="34">
        <v>0</v>
      </c>
      <c r="Q54" s="21">
        <f>SUM(I54:P54)</f>
        <v>0</v>
      </c>
    </row>
    <row r="55" spans="2:17" x14ac:dyDescent="0.25">
      <c r="B55" s="54"/>
      <c r="C55" s="54"/>
      <c r="D55" s="56" t="s">
        <v>6</v>
      </c>
      <c r="E55" s="56"/>
      <c r="F55" s="56"/>
      <c r="G55" s="56"/>
      <c r="H55" s="56"/>
      <c r="I55" s="8">
        <v>183060</v>
      </c>
      <c r="J55" s="8">
        <f>120600+60300</f>
        <v>180900</v>
      </c>
      <c r="K55" s="8">
        <v>233100</v>
      </c>
      <c r="L55" s="8">
        <v>320432</v>
      </c>
      <c r="M55" s="40">
        <v>243078</v>
      </c>
      <c r="N55" s="40">
        <v>0</v>
      </c>
      <c r="O55" s="40">
        <v>0</v>
      </c>
      <c r="P55" s="40">
        <v>0</v>
      </c>
      <c r="Q55" s="40">
        <f>SUM(I55:P55)</f>
        <v>1160570</v>
      </c>
    </row>
    <row r="56" spans="2:17" x14ac:dyDescent="0.25">
      <c r="B56" s="54"/>
      <c r="C56" s="54"/>
      <c r="D56" s="57" t="s">
        <v>5</v>
      </c>
      <c r="E56" s="57"/>
      <c r="F56" s="57"/>
      <c r="G56" s="57"/>
      <c r="H56" s="57"/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f>SUM(I56:P56)</f>
        <v>0</v>
      </c>
    </row>
    <row r="61" spans="2:17" x14ac:dyDescent="0.25">
      <c r="O61" s="3"/>
      <c r="P61" s="3"/>
    </row>
  </sheetData>
  <mergeCells count="70">
    <mergeCell ref="H2:Q2"/>
    <mergeCell ref="C4:Q4"/>
    <mergeCell ref="B7:B8"/>
    <mergeCell ref="C7:C8"/>
    <mergeCell ref="D7:H8"/>
    <mergeCell ref="I7:Q7"/>
    <mergeCell ref="B9:B14"/>
    <mergeCell ref="C9:C14"/>
    <mergeCell ref="D9:H9"/>
    <mergeCell ref="D10:H10"/>
    <mergeCell ref="D11:H11"/>
    <mergeCell ref="D12:H12"/>
    <mergeCell ref="D13:H13"/>
    <mergeCell ref="D14:H14"/>
    <mergeCell ref="B15:B20"/>
    <mergeCell ref="C15:C20"/>
    <mergeCell ref="D15:H15"/>
    <mergeCell ref="D16:H16"/>
    <mergeCell ref="D17:H17"/>
    <mergeCell ref="D18:H18"/>
    <mergeCell ref="D19:H19"/>
    <mergeCell ref="D20:H20"/>
    <mergeCell ref="B21:B26"/>
    <mergeCell ref="C21:C26"/>
    <mergeCell ref="D21:H21"/>
    <mergeCell ref="D22:H22"/>
    <mergeCell ref="D23:H23"/>
    <mergeCell ref="D24:H24"/>
    <mergeCell ref="D25:H25"/>
    <mergeCell ref="D26:H26"/>
    <mergeCell ref="B27:B32"/>
    <mergeCell ref="C27:C32"/>
    <mergeCell ref="D27:H27"/>
    <mergeCell ref="D28:H28"/>
    <mergeCell ref="D29:H29"/>
    <mergeCell ref="D30:H30"/>
    <mergeCell ref="D31:H31"/>
    <mergeCell ref="D32:H32"/>
    <mergeCell ref="B33:B38"/>
    <mergeCell ref="C33:C38"/>
    <mergeCell ref="D33:H33"/>
    <mergeCell ref="D34:H34"/>
    <mergeCell ref="D35:H35"/>
    <mergeCell ref="D36:H36"/>
    <mergeCell ref="D37:H37"/>
    <mergeCell ref="D38:H38"/>
    <mergeCell ref="B39:B44"/>
    <mergeCell ref="C39:C44"/>
    <mergeCell ref="D39:H39"/>
    <mergeCell ref="D40:H40"/>
    <mergeCell ref="D41:H41"/>
    <mergeCell ref="D42:H42"/>
    <mergeCell ref="D43:H43"/>
    <mergeCell ref="D44:H44"/>
    <mergeCell ref="B45:B50"/>
    <mergeCell ref="C45:C50"/>
    <mergeCell ref="D45:H45"/>
    <mergeCell ref="D46:H46"/>
    <mergeCell ref="D47:H47"/>
    <mergeCell ref="D48:H48"/>
    <mergeCell ref="D49:H49"/>
    <mergeCell ref="D50:H50"/>
    <mergeCell ref="B51:B56"/>
    <mergeCell ref="C51:C56"/>
    <mergeCell ref="D51:H51"/>
    <mergeCell ref="D52:H52"/>
    <mergeCell ref="D53:H53"/>
    <mergeCell ref="D54:H54"/>
    <mergeCell ref="D55:H55"/>
    <mergeCell ref="D56:H56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22"/>
  <sheetViews>
    <sheetView view="pageBreakPreview" zoomScale="60" zoomScaleNormal="100" workbookViewId="0">
      <selection activeCell="S17" sqref="S17"/>
    </sheetView>
  </sheetViews>
  <sheetFormatPr defaultRowHeight="15" x14ac:dyDescent="0.25"/>
  <cols>
    <col min="2" max="2" width="27" customWidth="1"/>
    <col min="3" max="3" width="28" customWidth="1"/>
    <col min="4" max="4" width="11.85546875" customWidth="1"/>
    <col min="5" max="5" width="20.5703125" customWidth="1"/>
  </cols>
  <sheetData>
    <row r="2" spans="2:13" ht="47.25" customHeight="1" x14ac:dyDescent="0.25">
      <c r="E2" s="80" t="s">
        <v>73</v>
      </c>
      <c r="F2" s="80"/>
      <c r="G2" s="80"/>
      <c r="H2" s="80"/>
      <c r="I2" s="80"/>
      <c r="J2" s="80"/>
      <c r="K2" s="80"/>
      <c r="L2" s="80"/>
    </row>
    <row r="3" spans="2:13" ht="15.75" customHeight="1" x14ac:dyDescent="0.25">
      <c r="E3" s="25"/>
      <c r="F3" s="25"/>
      <c r="G3" s="25"/>
      <c r="H3" s="25"/>
      <c r="I3" s="25"/>
      <c r="J3" s="25"/>
      <c r="K3" s="25"/>
    </row>
    <row r="4" spans="2:13" ht="15.75" x14ac:dyDescent="0.25">
      <c r="B4" s="82" t="s">
        <v>33</v>
      </c>
      <c r="C4" s="82"/>
      <c r="D4" s="82"/>
      <c r="E4" s="82"/>
      <c r="F4" s="82"/>
      <c r="G4" s="82"/>
      <c r="H4" s="82"/>
      <c r="I4" s="82"/>
      <c r="J4" s="82"/>
      <c r="K4" s="82"/>
    </row>
    <row r="5" spans="2:13" ht="15.75" x14ac:dyDescent="0.25">
      <c r="B5" s="82" t="s">
        <v>34</v>
      </c>
      <c r="C5" s="82"/>
      <c r="D5" s="82"/>
      <c r="E5" s="82"/>
      <c r="F5" s="82"/>
      <c r="G5" s="82"/>
      <c r="H5" s="82"/>
      <c r="I5" s="82"/>
      <c r="J5" s="82"/>
      <c r="K5" s="82"/>
    </row>
    <row r="6" spans="2:13" ht="33" customHeight="1" x14ac:dyDescent="0.25">
      <c r="B6" s="81" t="s">
        <v>71</v>
      </c>
      <c r="C6" s="81"/>
      <c r="D6" s="81"/>
      <c r="E6" s="81"/>
      <c r="F6" s="81"/>
      <c r="G6" s="81"/>
      <c r="H6" s="81"/>
      <c r="I6" s="81"/>
      <c r="J6" s="81"/>
      <c r="K6" s="81"/>
    </row>
    <row r="7" spans="2:13" ht="15" customHeight="1" x14ac:dyDescent="0.25">
      <c r="B7" s="83" t="s">
        <v>35</v>
      </c>
      <c r="C7" s="83"/>
      <c r="D7" s="83"/>
      <c r="E7" s="83"/>
      <c r="F7" s="84"/>
      <c r="G7" s="84"/>
      <c r="H7" s="84"/>
      <c r="I7" s="84"/>
      <c r="J7" s="84"/>
      <c r="K7" s="84"/>
    </row>
    <row r="8" spans="2:13" ht="101.25" customHeight="1" x14ac:dyDescent="0.25">
      <c r="B8" s="85" t="s">
        <v>28</v>
      </c>
      <c r="C8" s="85" t="s">
        <v>29</v>
      </c>
      <c r="D8" s="86" t="s">
        <v>30</v>
      </c>
      <c r="E8" s="85" t="s">
        <v>31</v>
      </c>
      <c r="F8" s="86" t="s">
        <v>32</v>
      </c>
      <c r="G8" s="86"/>
      <c r="H8" s="86"/>
      <c r="I8" s="86"/>
      <c r="J8" s="86"/>
      <c r="K8" s="86"/>
      <c r="L8" s="86"/>
      <c r="M8" s="86"/>
    </row>
    <row r="9" spans="2:13" ht="47.25" customHeight="1" x14ac:dyDescent="0.25">
      <c r="B9" s="85"/>
      <c r="C9" s="85"/>
      <c r="D9" s="86"/>
      <c r="E9" s="85"/>
      <c r="F9" s="38">
        <v>2018</v>
      </c>
      <c r="G9" s="38">
        <v>2019</v>
      </c>
      <c r="H9" s="38">
        <v>2020</v>
      </c>
      <c r="I9" s="16">
        <v>2021</v>
      </c>
      <c r="J9" s="16">
        <v>2022</v>
      </c>
      <c r="K9" s="24">
        <v>2023</v>
      </c>
      <c r="L9" s="16">
        <v>2024</v>
      </c>
      <c r="M9" s="41">
        <v>2025</v>
      </c>
    </row>
    <row r="10" spans="2:13" ht="33.75" customHeight="1" x14ac:dyDescent="0.25">
      <c r="B10" s="87" t="s">
        <v>53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2:13" ht="76.5" customHeight="1" x14ac:dyDescent="0.25">
      <c r="B11" s="77" t="s">
        <v>36</v>
      </c>
      <c r="C11" s="39" t="s">
        <v>37</v>
      </c>
      <c r="D11" s="38" t="s">
        <v>47</v>
      </c>
      <c r="E11" s="18">
        <v>1138</v>
      </c>
      <c r="F11" s="18">
        <v>1138</v>
      </c>
      <c r="G11" s="38">
        <v>1698</v>
      </c>
      <c r="H11" s="38">
        <v>1300</v>
      </c>
      <c r="I11" s="16">
        <v>700</v>
      </c>
      <c r="J11" s="16">
        <v>700</v>
      </c>
      <c r="K11" s="16">
        <v>700</v>
      </c>
      <c r="L11" s="16">
        <v>700</v>
      </c>
      <c r="M11" s="41">
        <v>700</v>
      </c>
    </row>
    <row r="12" spans="2:13" ht="129.75" customHeight="1" x14ac:dyDescent="0.25">
      <c r="B12" s="78"/>
      <c r="C12" s="22" t="s">
        <v>52</v>
      </c>
      <c r="D12" s="37" t="s">
        <v>48</v>
      </c>
      <c r="E12" s="17">
        <v>2547</v>
      </c>
      <c r="F12" s="17">
        <v>3455</v>
      </c>
      <c r="G12" s="37">
        <v>5096</v>
      </c>
      <c r="H12" s="37">
        <v>6396</v>
      </c>
      <c r="I12" s="23">
        <v>7096</v>
      </c>
      <c r="J12" s="23">
        <v>7796</v>
      </c>
      <c r="K12" s="23">
        <v>7796</v>
      </c>
      <c r="L12" s="23">
        <v>8262.6666666666697</v>
      </c>
      <c r="M12" s="41">
        <v>8262.7000000000007</v>
      </c>
    </row>
    <row r="13" spans="2:13" ht="63" x14ac:dyDescent="0.25">
      <c r="B13" s="78"/>
      <c r="C13" s="14" t="s">
        <v>38</v>
      </c>
      <c r="D13" s="15" t="s">
        <v>49</v>
      </c>
      <c r="E13" s="17">
        <v>2656</v>
      </c>
      <c r="F13" s="17">
        <v>2739</v>
      </c>
      <c r="G13" s="15">
        <v>2701</v>
      </c>
      <c r="H13" s="15">
        <v>2700</v>
      </c>
      <c r="I13" s="15">
        <v>2700</v>
      </c>
      <c r="J13" s="15">
        <v>2700</v>
      </c>
      <c r="K13" s="20">
        <v>2700</v>
      </c>
      <c r="L13" s="31">
        <v>2700</v>
      </c>
      <c r="M13" s="41">
        <v>2700</v>
      </c>
    </row>
    <row r="14" spans="2:13" ht="31.5" x14ac:dyDescent="0.25">
      <c r="B14" s="78"/>
      <c r="C14" s="14" t="s">
        <v>39</v>
      </c>
      <c r="D14" s="15" t="s">
        <v>49</v>
      </c>
      <c r="E14" s="17">
        <v>23333</v>
      </c>
      <c r="F14" s="17">
        <v>25411</v>
      </c>
      <c r="G14" s="15">
        <v>22600</v>
      </c>
      <c r="H14" s="15">
        <v>23000</v>
      </c>
      <c r="I14" s="15">
        <v>23000</v>
      </c>
      <c r="J14" s="15">
        <v>23000</v>
      </c>
      <c r="K14" s="20">
        <v>23000</v>
      </c>
      <c r="L14" s="31">
        <v>23000</v>
      </c>
      <c r="M14" s="41">
        <v>23000</v>
      </c>
    </row>
    <row r="15" spans="2:13" ht="15.75" x14ac:dyDescent="0.25">
      <c r="B15" s="79"/>
      <c r="C15" s="14" t="s">
        <v>40</v>
      </c>
      <c r="D15" s="15" t="s">
        <v>47</v>
      </c>
      <c r="E15" s="17">
        <v>71643</v>
      </c>
      <c r="F15" s="17">
        <v>70996</v>
      </c>
      <c r="G15" s="15">
        <v>73036</v>
      </c>
      <c r="H15" s="15">
        <v>73000</v>
      </c>
      <c r="I15" s="15">
        <v>73000</v>
      </c>
      <c r="J15" s="15">
        <v>73000</v>
      </c>
      <c r="K15" s="20">
        <v>73000</v>
      </c>
      <c r="L15" s="31">
        <v>73000</v>
      </c>
      <c r="M15" s="41">
        <v>73000</v>
      </c>
    </row>
    <row r="16" spans="2:13" ht="78" customHeight="1" x14ac:dyDescent="0.25">
      <c r="B16" s="77" t="s">
        <v>41</v>
      </c>
      <c r="C16" s="14" t="s">
        <v>42</v>
      </c>
      <c r="D16" s="15" t="s">
        <v>49</v>
      </c>
      <c r="E16" s="18">
        <v>500</v>
      </c>
      <c r="F16" s="18">
        <v>500</v>
      </c>
      <c r="G16" s="15">
        <v>466</v>
      </c>
      <c r="H16" s="15">
        <v>500</v>
      </c>
      <c r="I16" s="16">
        <v>500</v>
      </c>
      <c r="J16" s="16">
        <v>500</v>
      </c>
      <c r="K16" s="16">
        <v>500</v>
      </c>
      <c r="L16" s="16">
        <v>500</v>
      </c>
      <c r="M16" s="41">
        <v>500</v>
      </c>
    </row>
    <row r="17" spans="2:13" ht="63" x14ac:dyDescent="0.25">
      <c r="B17" s="78"/>
      <c r="C17" s="14" t="s">
        <v>43</v>
      </c>
      <c r="D17" s="15" t="s">
        <v>49</v>
      </c>
      <c r="E17" s="18">
        <v>12969</v>
      </c>
      <c r="F17" s="18">
        <v>11592</v>
      </c>
      <c r="G17" s="15">
        <v>11715</v>
      </c>
      <c r="H17" s="15">
        <v>11100</v>
      </c>
      <c r="I17" s="16">
        <v>11100</v>
      </c>
      <c r="J17" s="16">
        <v>11100</v>
      </c>
      <c r="K17" s="16">
        <v>11100</v>
      </c>
      <c r="L17" s="16">
        <v>11100</v>
      </c>
      <c r="M17" s="41">
        <v>11100</v>
      </c>
    </row>
    <row r="18" spans="2:13" ht="31.5" x14ac:dyDescent="0.25">
      <c r="B18" s="78"/>
      <c r="C18" s="14" t="s">
        <v>44</v>
      </c>
      <c r="D18" s="15" t="s">
        <v>48</v>
      </c>
      <c r="E18" s="18">
        <v>39</v>
      </c>
      <c r="F18" s="18">
        <v>39</v>
      </c>
      <c r="G18" s="15">
        <v>39</v>
      </c>
      <c r="H18" s="15">
        <v>39</v>
      </c>
      <c r="I18" s="15">
        <v>39</v>
      </c>
      <c r="J18" s="15">
        <v>39</v>
      </c>
      <c r="K18" s="20">
        <v>39</v>
      </c>
      <c r="L18" s="31">
        <v>39</v>
      </c>
      <c r="M18" s="41">
        <v>39</v>
      </c>
    </row>
    <row r="19" spans="2:13" ht="31.5" x14ac:dyDescent="0.25">
      <c r="B19" s="78"/>
      <c r="C19" s="14" t="s">
        <v>44</v>
      </c>
      <c r="D19" s="15" t="s">
        <v>49</v>
      </c>
      <c r="E19" s="18">
        <v>378</v>
      </c>
      <c r="F19" s="18">
        <v>378</v>
      </c>
      <c r="G19" s="15">
        <v>380</v>
      </c>
      <c r="H19" s="15">
        <v>380</v>
      </c>
      <c r="I19" s="15">
        <v>380</v>
      </c>
      <c r="J19" s="15">
        <v>380</v>
      </c>
      <c r="K19" s="20">
        <v>380</v>
      </c>
      <c r="L19" s="31">
        <v>380</v>
      </c>
      <c r="M19" s="41">
        <v>380</v>
      </c>
    </row>
    <row r="20" spans="2:13" ht="63" x14ac:dyDescent="0.25">
      <c r="B20" s="79"/>
      <c r="C20" s="14" t="s">
        <v>45</v>
      </c>
      <c r="D20" s="15" t="s">
        <v>50</v>
      </c>
      <c r="E20" s="18"/>
      <c r="F20" s="18">
        <v>247</v>
      </c>
      <c r="G20" s="18">
        <v>247</v>
      </c>
      <c r="H20" s="18">
        <v>247</v>
      </c>
      <c r="I20" s="18">
        <v>247</v>
      </c>
      <c r="J20" s="18">
        <v>247</v>
      </c>
      <c r="K20" s="18">
        <v>247</v>
      </c>
      <c r="L20" s="18">
        <v>247</v>
      </c>
      <c r="M20" s="41">
        <v>247</v>
      </c>
    </row>
    <row r="21" spans="2:13" ht="62.45" customHeight="1" x14ac:dyDescent="0.25">
      <c r="B21" s="77" t="s">
        <v>46</v>
      </c>
      <c r="C21" s="14" t="s">
        <v>54</v>
      </c>
      <c r="D21" s="15" t="s">
        <v>49</v>
      </c>
      <c r="E21" s="18">
        <v>80</v>
      </c>
      <c r="F21" s="18">
        <v>80</v>
      </c>
      <c r="G21" s="15">
        <v>80</v>
      </c>
      <c r="H21" s="15">
        <v>80</v>
      </c>
      <c r="I21" s="16">
        <v>80</v>
      </c>
      <c r="J21" s="16">
        <v>80</v>
      </c>
      <c r="K21" s="16">
        <v>80</v>
      </c>
      <c r="L21" s="16">
        <v>80</v>
      </c>
      <c r="M21" s="41">
        <v>80</v>
      </c>
    </row>
    <row r="22" spans="2:13" ht="47.25" x14ac:dyDescent="0.25">
      <c r="B22" s="79"/>
      <c r="C22" s="14" t="s">
        <v>76</v>
      </c>
      <c r="D22" s="15" t="s">
        <v>49</v>
      </c>
      <c r="E22" s="18">
        <v>10</v>
      </c>
      <c r="F22" s="18">
        <v>9</v>
      </c>
      <c r="G22" s="15">
        <v>10</v>
      </c>
      <c r="H22" s="15">
        <v>12</v>
      </c>
      <c r="I22" s="16">
        <v>15</v>
      </c>
      <c r="J22" s="16">
        <v>16</v>
      </c>
      <c r="K22" s="16">
        <v>18</v>
      </c>
      <c r="L22" s="16">
        <v>18</v>
      </c>
      <c r="M22" s="41">
        <v>18</v>
      </c>
    </row>
  </sheetData>
  <mergeCells count="14">
    <mergeCell ref="B11:B15"/>
    <mergeCell ref="B16:B20"/>
    <mergeCell ref="B21:B22"/>
    <mergeCell ref="E2:L2"/>
    <mergeCell ref="B6:K6"/>
    <mergeCell ref="B4:K4"/>
    <mergeCell ref="B5:K5"/>
    <mergeCell ref="B7:K7"/>
    <mergeCell ref="B8:B9"/>
    <mergeCell ref="C8:C9"/>
    <mergeCell ref="D8:D9"/>
    <mergeCell ref="E8:E9"/>
    <mergeCell ref="F8:M8"/>
    <mergeCell ref="B10:M10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Перечень мероприятий</vt:lpstr>
      <vt:lpstr>Ресурсное обеспечение</vt:lpstr>
      <vt:lpstr>Перечень целевых показателей</vt:lpstr>
      <vt:lpstr>'Перечень мероприятий'!Print_Area</vt:lpstr>
      <vt:lpstr>'Перечень целевых показателей'!Print_Area</vt:lpstr>
      <vt:lpstr>'Перечень мероприятий'!Print_Titles</vt:lpstr>
      <vt:lpstr>'Перечень целевых показателей'!Область_печати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2022-12-26T02:32:47Z</dcterms:modified>
</cp:coreProperties>
</file>