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еречень мероприятий" sheetId="2" r:id="rId1"/>
    <sheet name="Ресурсное обеспечение" sheetId="4" r:id="rId2"/>
  </sheets>
  <definedNames>
    <definedName name="Print_Area" localSheetId="0">'Перечень мероприятий'!$A$2:$AO$15</definedName>
    <definedName name="Print_Titles" localSheetId="0">'Перечень мероприятий'!$B:$D</definedName>
  </definedNames>
  <calcPr calcId="145621"/>
</workbook>
</file>

<file path=xl/calcChain.xml><?xml version="1.0" encoding="utf-8"?>
<calcChain xmlns="http://schemas.openxmlformats.org/spreadsheetml/2006/main">
  <c r="AG14" i="2" l="1"/>
  <c r="AR13" i="2"/>
  <c r="AM13" i="2"/>
  <c r="AH13" i="2"/>
  <c r="AP12" i="2"/>
  <c r="AK12" i="2"/>
  <c r="AG12" i="2"/>
  <c r="AF12" i="2"/>
  <c r="AQ11" i="2"/>
  <c r="AQ9" i="2"/>
  <c r="AP9" i="2"/>
  <c r="AL9" i="2"/>
  <c r="AG9" i="2"/>
  <c r="AF9" i="2"/>
  <c r="R44" i="4" l="1"/>
  <c r="Q21" i="4"/>
  <c r="AQ15" i="2"/>
  <c r="AN15" i="2" s="1"/>
  <c r="AN14" i="2"/>
  <c r="AN13" i="2"/>
  <c r="AN12" i="2"/>
  <c r="AR11" i="2"/>
  <c r="AP11" i="2"/>
  <c r="AO11" i="2"/>
  <c r="AN10" i="2"/>
  <c r="AR9" i="2"/>
  <c r="AN9" i="2" s="1"/>
  <c r="Q14" i="4"/>
  <c r="Q13" i="4"/>
  <c r="Q12" i="4"/>
  <c r="R56" i="4"/>
  <c r="R55" i="4"/>
  <c r="R54" i="4"/>
  <c r="R53" i="4"/>
  <c r="Q51" i="4"/>
  <c r="R50" i="4"/>
  <c r="R49" i="4"/>
  <c r="R48" i="4"/>
  <c r="R47" i="4"/>
  <c r="Q45" i="4"/>
  <c r="R43" i="4"/>
  <c r="R42" i="4"/>
  <c r="R41" i="4"/>
  <c r="Q39" i="4"/>
  <c r="R38" i="4"/>
  <c r="R37" i="4"/>
  <c r="R36" i="4"/>
  <c r="R35" i="4"/>
  <c r="Q33" i="4"/>
  <c r="P33" i="4"/>
  <c r="R32" i="4"/>
  <c r="R31" i="4"/>
  <c r="R30" i="4"/>
  <c r="R29" i="4"/>
  <c r="Q27" i="4"/>
  <c r="R26" i="4"/>
  <c r="R25" i="4"/>
  <c r="R24" i="4"/>
  <c r="R23" i="4"/>
  <c r="R20" i="4"/>
  <c r="R19" i="4"/>
  <c r="R18" i="4"/>
  <c r="R17" i="4"/>
  <c r="Q15" i="4"/>
  <c r="Q11" i="4"/>
  <c r="AN11" i="2" l="1"/>
  <c r="Q9" i="4"/>
  <c r="N39" i="4"/>
  <c r="N30" i="4" l="1"/>
  <c r="N31" i="4"/>
  <c r="N42" i="4"/>
  <c r="N13" i="4"/>
  <c r="N14" i="4" l="1"/>
  <c r="N12" i="4"/>
  <c r="N11" i="4"/>
  <c r="AL15" i="2"/>
  <c r="AG15" i="2"/>
  <c r="AM11" i="2" l="1"/>
  <c r="AL11" i="2"/>
  <c r="AK11" i="2"/>
  <c r="AJ11" i="2"/>
  <c r="AH11" i="2"/>
  <c r="AG11" i="2"/>
  <c r="AF11" i="2"/>
  <c r="AE11" i="2"/>
  <c r="AC11" i="2"/>
  <c r="AB11" i="2"/>
  <c r="AA11" i="2"/>
  <c r="Z11" i="2"/>
  <c r="AA15" i="2" l="1"/>
  <c r="AC15" i="2"/>
  <c r="AA14" i="2"/>
  <c r="AC14" i="2"/>
  <c r="AA13" i="2"/>
  <c r="AB13" i="2"/>
  <c r="AA12" i="2"/>
  <c r="AC12" i="2"/>
  <c r="W15" i="2"/>
  <c r="V14" i="2"/>
  <c r="W14" i="2"/>
  <c r="X14" i="2"/>
  <c r="X13" i="2"/>
  <c r="X12" i="2"/>
  <c r="V12" i="2"/>
  <c r="W12" i="2"/>
  <c r="X9" i="2"/>
  <c r="V9" i="2"/>
  <c r="M15" i="4"/>
  <c r="M51" i="4"/>
  <c r="M45" i="4"/>
  <c r="M39" i="4"/>
  <c r="M33" i="4"/>
  <c r="M27" i="4"/>
  <c r="M21" i="4"/>
  <c r="M14" i="4"/>
  <c r="M13" i="4"/>
  <c r="M12" i="4"/>
  <c r="M9" i="4" s="1"/>
  <c r="M11" i="4"/>
  <c r="AB15" i="2" l="1"/>
  <c r="AB14" i="2"/>
  <c r="AC13" i="2"/>
  <c r="AB12" i="2"/>
  <c r="AB9" i="2"/>
  <c r="AA9" i="2"/>
  <c r="AD15" i="2" l="1"/>
  <c r="P39" i="4" l="1"/>
  <c r="P27" i="4"/>
  <c r="P21" i="4"/>
  <c r="P15" i="4"/>
  <c r="AM9" i="2"/>
  <c r="AK9" i="2"/>
  <c r="AH9" i="2"/>
  <c r="AC9" i="2"/>
  <c r="AI15" i="2"/>
  <c r="AI14" i="2"/>
  <c r="AI13" i="2"/>
  <c r="AI12" i="2"/>
  <c r="AI11" i="2"/>
  <c r="AI10" i="2"/>
  <c r="P11" i="4"/>
  <c r="P12" i="4"/>
  <c r="P13" i="4"/>
  <c r="P14" i="4"/>
  <c r="P45" i="4"/>
  <c r="P51" i="4"/>
  <c r="AI9" i="2" l="1"/>
  <c r="P9" i="4"/>
  <c r="O15" i="4"/>
  <c r="R15" i="4" s="1"/>
  <c r="L14" i="4" l="1"/>
  <c r="L13" i="4"/>
  <c r="L12" i="4"/>
  <c r="L11" i="4"/>
  <c r="K11" i="4"/>
  <c r="O11" i="4"/>
  <c r="R11" i="4" s="1"/>
  <c r="J11" i="4"/>
  <c r="O13" i="4"/>
  <c r="R13" i="4" s="1"/>
  <c r="K14" i="4"/>
  <c r="O14" i="4"/>
  <c r="R14" i="4" s="1"/>
  <c r="J14" i="4"/>
  <c r="J13" i="4"/>
  <c r="K12" i="4"/>
  <c r="O12" i="4"/>
  <c r="R12" i="4" s="1"/>
  <c r="J12" i="4"/>
  <c r="J15" i="4"/>
  <c r="J14" i="2"/>
  <c r="L33" i="4"/>
  <c r="L9" i="4" l="1"/>
  <c r="O33" i="4"/>
  <c r="R33" i="4" s="1"/>
  <c r="O27" i="4"/>
  <c r="R27" i="4" s="1"/>
  <c r="O21" i="4"/>
  <c r="R21" i="4" s="1"/>
  <c r="O39" i="4"/>
  <c r="R39" i="4" s="1"/>
  <c r="O51" i="4"/>
  <c r="R51" i="4" s="1"/>
  <c r="O45" i="4"/>
  <c r="R45" i="4" s="1"/>
  <c r="O9" i="4" l="1"/>
  <c r="R9" i="4" s="1"/>
  <c r="AD14" i="2"/>
  <c r="AD13" i="2"/>
  <c r="AD12" i="2"/>
  <c r="AD11" i="2"/>
  <c r="AD10" i="2"/>
  <c r="AD9" i="2"/>
  <c r="K15" i="4" l="1"/>
  <c r="K55" i="4" l="1"/>
  <c r="K13" i="4" s="1"/>
  <c r="N51" i="4"/>
  <c r="L51" i="4"/>
  <c r="J51" i="4"/>
  <c r="N45" i="4"/>
  <c r="L45" i="4"/>
  <c r="K45" i="4"/>
  <c r="J45" i="4"/>
  <c r="L39" i="4"/>
  <c r="K39" i="4"/>
  <c r="J39" i="4"/>
  <c r="N33" i="4"/>
  <c r="K33" i="4"/>
  <c r="J33" i="4"/>
  <c r="N27" i="4"/>
  <c r="L27" i="4"/>
  <c r="K27" i="4"/>
  <c r="J27" i="4"/>
  <c r="N21" i="4"/>
  <c r="L21" i="4"/>
  <c r="K21" i="4"/>
  <c r="J21" i="4"/>
  <c r="N15" i="4"/>
  <c r="L15" i="4"/>
  <c r="J9" i="4"/>
  <c r="Y9" i="2"/>
  <c r="Y10" i="2"/>
  <c r="Y11" i="2"/>
  <c r="Y12" i="2"/>
  <c r="Y13" i="2"/>
  <c r="Y14" i="2"/>
  <c r="Y15" i="2"/>
  <c r="T9" i="2"/>
  <c r="T10" i="2"/>
  <c r="T11" i="2"/>
  <c r="T12" i="2"/>
  <c r="T13" i="2"/>
  <c r="T14" i="2"/>
  <c r="T15" i="2"/>
  <c r="O9" i="2"/>
  <c r="O10" i="2"/>
  <c r="O11" i="2"/>
  <c r="O12" i="2"/>
  <c r="O13" i="2"/>
  <c r="O14" i="2"/>
  <c r="O15" i="2"/>
  <c r="J9" i="2"/>
  <c r="J10" i="2"/>
  <c r="J11" i="2"/>
  <c r="J12" i="2"/>
  <c r="J13" i="2"/>
  <c r="J15" i="2"/>
  <c r="E9" i="2"/>
  <c r="E10" i="2"/>
  <c r="E11" i="2"/>
  <c r="E12" i="2"/>
  <c r="E13" i="2"/>
  <c r="E14" i="2"/>
  <c r="E15" i="2"/>
  <c r="K51" i="4" l="1"/>
  <c r="N9" i="4"/>
  <c r="K9" i="4" l="1"/>
</calcChain>
</file>

<file path=xl/sharedStrings.xml><?xml version="1.0" encoding="utf-8"?>
<sst xmlns="http://schemas.openxmlformats.org/spreadsheetml/2006/main" count="148" uniqueCount="51">
  <si>
    <t>Статус (муниципальная программа, подпрограмма)</t>
  </si>
  <si>
    <t>Наименование программы, подпрограммы, мероприятия</t>
  </si>
  <si>
    <t>Итого на период</t>
  </si>
  <si>
    <t>Муниципальная программа</t>
  </si>
  <si>
    <t xml:space="preserve">Отдельное мероприятие программы </t>
  </si>
  <si>
    <t>бюджет сельского поселения Караул</t>
  </si>
  <si>
    <t>районный бюджет</t>
  </si>
  <si>
    <t>Всего:</t>
  </si>
  <si>
    <t>в том числе:</t>
  </si>
  <si>
    <t>федеральный бюджет</t>
  </si>
  <si>
    <t>краевой бюджет</t>
  </si>
  <si>
    <t xml:space="preserve">Обеспечение условий для художественного и народного творчества, совершенствование культурно – досуговой деятельности
</t>
  </si>
  <si>
    <t>Реализация полномочий органов местного самоуправления Таймырского Долгано-Ненецкого муниципального района по организации предоставления дополнительного образования в соответствии с заключенными соглашениями</t>
  </si>
  <si>
    <t>Реализация полномочий органов местного самоуправления Таймырского Долгано-Ненецкого муниципального района по организации библиотечного обслуживания населения, комплектованию и обеспечению сохранности библиотечных фондов библиотек поселений в соответствии с заключенными соглашениями</t>
  </si>
  <si>
    <t>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</si>
  <si>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Поддержка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</si>
  <si>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Обеспечение условий для художественного и народного творчества, совершенствование культурно – досуговой деятельности</t>
  </si>
  <si>
    <t>Источник финансирования</t>
  </si>
  <si>
    <t>Наименование мероприятий</t>
  </si>
  <si>
    <t>Заказчик</t>
  </si>
  <si>
    <t>Исполнитель</t>
  </si>
  <si>
    <t>2018 год</t>
  </si>
  <si>
    <t>2019 год</t>
  </si>
  <si>
    <t>2020 год</t>
  </si>
  <si>
    <t>2021 год</t>
  </si>
  <si>
    <t>2022 год</t>
  </si>
  <si>
    <t>Всего</t>
  </si>
  <si>
    <t>Перечень мероприятий муниципальной программы (подпрограммы)</t>
  </si>
  <si>
    <t>2023 год</t>
  </si>
  <si>
    <t>Оценка расходов, годы (руб.)</t>
  </si>
  <si>
    <t>Объемы финансирования (руб.)</t>
  </si>
  <si>
    <t>Администрация сельского поселения Караул</t>
  </si>
  <si>
    <t>Муниципальное казенное учреждение культуры "Централизованная библиотечная система" сельского поселения Караул, Муниципальное казенное учреждение культуры "Центр народного творчества и культурных инициатив" сельского поселения Караул</t>
  </si>
  <si>
    <t>Муниципальное казенное учреждение культуры "Централизованная библиотечная система" сельского поселения Караул</t>
  </si>
  <si>
    <t>Муниципальное казенное учреждение культуры "Центр народного творчества и культурных инициатив" сельского поселения Караул</t>
  </si>
  <si>
    <t>Муниципальное казенное учреждение дополнительного образования "Детская школа искусств" сельского поселения Караул</t>
  </si>
  <si>
    <t>Муниципальное казенное учреждение культуры "Централизованная библиотечная система" сельского поселения Караул, муниципальное казенное учреждение культуры "Центр народного творчества и культурных инициатив" сельского поселения Караул, муниципальное казенное учреждение дополнительного образования "Детская школа искусств" сельского поселения Караул</t>
  </si>
  <si>
    <t>Федеральный бюджет</t>
  </si>
  <si>
    <t>Краевой бюджет</t>
  </si>
  <si>
    <t>Районный бюджет</t>
  </si>
  <si>
    <t>Местный бюджет</t>
  </si>
  <si>
    <t>2024 год</t>
  </si>
  <si>
    <t>Приложение № 1 к муниципальной программе "Развитие отрасли культуры на территории муниципального образования сельское поселение Караул Таймырского Долгано-Ненецкого муниципального района Красноярского края"</t>
  </si>
  <si>
    <t>Приложение № 2 к муниципальной программе "Развитие отрасли культуры на территории муниципального образования сельское поселение Караул Таймырского Долгано-Ненецкого муниципального района Красноярского края"</t>
  </si>
  <si>
    <t>"Развитие отрасли культуры на территории муниципального образования сельское поселение Караул Таймырского Долгано-Ненецкого муниципального района Красноярского края"</t>
  </si>
  <si>
    <t>Ресурсное обеспечение и прогнозная оценка расходов на реализацию целей муниципальной программы "Развитие отрасли культуры на территории муниципального образования сельское поселение Караул Таймырского Долгано-Ненецкого муниципального района Красноярского края" с учетом источников финансирования, в том числе: средств федерального бюджета, краевого бюджета, бюджета сельского поселения Караул</t>
  </si>
  <si>
    <t>Расходы на реализацию мероприятий муниципальной программы «Развитие культуры и туризма в Таймырском Долгано-Ненецком муниципальном районе»</t>
  </si>
  <si>
    <t>Расходы на государственную поддержку отрасли культуры (подключение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оцифровки; модернизация библиотек в части комплектования книжных фондов) за счет средств федерального, краевого бюджетов и софинансирования из местного бюджета.</t>
  </si>
  <si>
    <t>2025 год</t>
  </si>
  <si>
    <t xml:space="preserve">Приложение № 2 к 
Постановлению Администрации сельского поселения Караул
 от 5 сентября  2023 года № 47-П
</t>
  </si>
  <si>
    <t xml:space="preserve">Приложение № 1 к 
Постановлению Администрации сельского поселения Караул
 от 5 сентября 2023 года № 47-П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</si>
</sst>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/>
    <xf numFmtId="49" fontId="0" fillId="0" borderId="0" xfId="0" applyNumberFormat="1"/>
    <xf numFmtId="2" fontId="0" fillId="0" borderId="0" xfId="0" applyNumberFormat="1"/>
    <xf numFmtId="49" fontId="3" fillId="0" borderId="0" xfId="0" applyNumberFormat="1" applyFont="1"/>
    <xf numFmtId="2" fontId="3" fillId="0" borderId="0" xfId="0" applyNumberFormat="1" applyFont="1"/>
    <xf numFmtId="0" fontId="3" fillId="0" borderId="1" xfId="0" applyNumberFormat="1" applyFont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0" fontId="2" fillId="0" borderId="0" xfId="0" applyFont="1"/>
    <xf numFmtId="2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2" fontId="3" fillId="0" borderId="0" xfId="0" applyNumberFormat="1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4" fontId="3" fillId="5" borderId="1" xfId="0" applyNumberFormat="1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4" fontId="7" fillId="0" borderId="1" xfId="0" applyNumberFormat="1" applyFont="1" applyFill="1" applyBorder="1" applyAlignment="1">
      <alignment vertical="center" textRotation="90"/>
    </xf>
    <xf numFmtId="4" fontId="7" fillId="5" borderId="1" xfId="0" applyNumberFormat="1" applyFont="1" applyFill="1" applyBorder="1" applyAlignment="1">
      <alignment vertical="center" textRotation="90"/>
    </xf>
    <xf numFmtId="4" fontId="7" fillId="0" borderId="1" xfId="0" applyNumberFormat="1" applyFont="1" applyFill="1" applyBorder="1" applyAlignment="1">
      <alignment horizontal="right" vertical="center" textRotation="90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textRotation="90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CADC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R15"/>
  <sheetViews>
    <sheetView tabSelected="1" view="pageBreakPreview" zoomScale="90" zoomScaleNormal="60" zoomScaleSheetLayoutView="90" workbookViewId="0">
      <pane xSplit="4" topLeftCell="Q1" activePane="topRight" state="frozen"/>
      <selection activeCell="C1" sqref="C1"/>
      <selection pane="topRight" activeCell="A4" sqref="A1:A1048576"/>
    </sheetView>
  </sheetViews>
  <sheetFormatPr defaultRowHeight="15" x14ac:dyDescent="0.25"/>
  <cols>
    <col min="1" max="1" width="4.5703125" hidden="1" customWidth="1"/>
    <col min="2" max="2" width="36.28515625" customWidth="1"/>
    <col min="3" max="3" width="11" customWidth="1"/>
    <col min="4" max="4" width="39.140625" customWidth="1"/>
    <col min="5" max="5" width="8.28515625" customWidth="1"/>
    <col min="6" max="6" width="10.140625" customWidth="1"/>
    <col min="7" max="7" width="8.42578125" customWidth="1"/>
    <col min="8" max="8" width="9" customWidth="1"/>
    <col min="9" max="9" width="9.7109375" customWidth="1"/>
    <col min="10" max="10" width="7.5703125" customWidth="1"/>
    <col min="11" max="11" width="8.7109375" customWidth="1"/>
    <col min="12" max="12" width="8.5703125" customWidth="1"/>
    <col min="13" max="13" width="9.140625" customWidth="1"/>
    <col min="14" max="14" width="8.140625" customWidth="1"/>
    <col min="15" max="15" width="7.42578125" customWidth="1"/>
    <col min="16" max="16" width="8.85546875" customWidth="1"/>
    <col min="17" max="17" width="8" customWidth="1"/>
    <col min="18" max="18" width="7.42578125" customWidth="1"/>
    <col min="19" max="19" width="7" customWidth="1"/>
    <col min="20" max="20" width="8" customWidth="1"/>
    <col min="21" max="21" width="7.28515625" customWidth="1"/>
    <col min="22" max="22" width="8.5703125" customWidth="1"/>
    <col min="23" max="23" width="7.5703125" customWidth="1"/>
    <col min="24" max="24" width="8" customWidth="1"/>
    <col min="25" max="25" width="6" customWidth="1"/>
    <col min="26" max="26" width="8" customWidth="1"/>
    <col min="27" max="27" width="7.28515625" customWidth="1"/>
    <col min="28" max="28" width="8.140625" customWidth="1"/>
    <col min="29" max="29" width="6.5703125" customWidth="1"/>
    <col min="30" max="30" width="7.140625" customWidth="1"/>
    <col min="31" max="31" width="7.42578125" customWidth="1"/>
    <col min="32" max="32" width="8" customWidth="1"/>
    <col min="33" max="33" width="7" customWidth="1"/>
    <col min="34" max="34" width="7.42578125" customWidth="1"/>
    <col min="35" max="35" width="6.7109375" customWidth="1"/>
    <col min="36" max="36" width="7.5703125" customWidth="1"/>
    <col min="37" max="37" width="7.42578125" customWidth="1"/>
    <col min="38" max="38" width="8.5703125" customWidth="1"/>
    <col min="39" max="39" width="8.140625" customWidth="1"/>
    <col min="40" max="40" width="7.28515625" customWidth="1"/>
    <col min="41" max="41" width="7.85546875" customWidth="1"/>
    <col min="42" max="42" width="6.85546875" customWidth="1"/>
    <col min="43" max="44" width="7.7109375" customWidth="1"/>
  </cols>
  <sheetData>
    <row r="1" spans="2:44" ht="77.25" customHeight="1" x14ac:dyDescent="0.25">
      <c r="AO1" s="31" t="s">
        <v>50</v>
      </c>
      <c r="AP1" s="32"/>
      <c r="AQ1" s="32"/>
      <c r="AR1" s="32"/>
    </row>
    <row r="2" spans="2:44" ht="84.75" customHeight="1" x14ac:dyDescent="0.25">
      <c r="Y2" s="16"/>
      <c r="Z2" s="16"/>
      <c r="AA2" s="16"/>
      <c r="AB2" s="16"/>
      <c r="AC2" s="16"/>
      <c r="AM2" s="33" t="s">
        <v>42</v>
      </c>
      <c r="AN2" s="33"/>
      <c r="AO2" s="33"/>
      <c r="AP2" s="33"/>
      <c r="AQ2" s="33"/>
      <c r="AR2" s="33"/>
    </row>
    <row r="4" spans="2:44" ht="20.25" x14ac:dyDescent="0.3">
      <c r="B4" s="39" t="s">
        <v>27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2:4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2:44" ht="15" customHeight="1" x14ac:dyDescent="0.25">
      <c r="B6" s="29" t="s">
        <v>18</v>
      </c>
      <c r="C6" s="29" t="s">
        <v>19</v>
      </c>
      <c r="D6" s="29" t="s">
        <v>20</v>
      </c>
      <c r="E6" s="29" t="s">
        <v>30</v>
      </c>
      <c r="F6" s="29"/>
      <c r="G6" s="29"/>
      <c r="H6" s="29"/>
      <c r="I6" s="29"/>
      <c r="J6" s="29" t="s">
        <v>30</v>
      </c>
      <c r="K6" s="29"/>
      <c r="L6" s="29"/>
      <c r="M6" s="29"/>
      <c r="N6" s="29"/>
      <c r="O6" s="29" t="s">
        <v>30</v>
      </c>
      <c r="P6" s="29"/>
      <c r="Q6" s="29"/>
      <c r="R6" s="29"/>
      <c r="S6" s="29"/>
      <c r="T6" s="29" t="s">
        <v>30</v>
      </c>
      <c r="U6" s="29"/>
      <c r="V6" s="29"/>
      <c r="W6" s="29"/>
      <c r="X6" s="29"/>
      <c r="Y6" s="29" t="s">
        <v>30</v>
      </c>
      <c r="Z6" s="29"/>
      <c r="AA6" s="29"/>
      <c r="AB6" s="29"/>
      <c r="AC6" s="29"/>
      <c r="AD6" s="29" t="s">
        <v>30</v>
      </c>
      <c r="AE6" s="29"/>
      <c r="AF6" s="29"/>
      <c r="AG6" s="29"/>
      <c r="AH6" s="29"/>
      <c r="AI6" s="29" t="s">
        <v>30</v>
      </c>
      <c r="AJ6" s="29"/>
      <c r="AK6" s="29"/>
      <c r="AL6" s="29"/>
      <c r="AM6" s="29"/>
      <c r="AN6" s="29" t="s">
        <v>30</v>
      </c>
      <c r="AO6" s="29"/>
      <c r="AP6" s="29"/>
      <c r="AQ6" s="29"/>
      <c r="AR6" s="29"/>
    </row>
    <row r="7" spans="2:44" x14ac:dyDescent="0.25">
      <c r="B7" s="29"/>
      <c r="C7" s="29"/>
      <c r="D7" s="29"/>
      <c r="E7" s="30" t="s">
        <v>21</v>
      </c>
      <c r="F7" s="30"/>
      <c r="G7" s="30"/>
      <c r="H7" s="30"/>
      <c r="I7" s="30"/>
      <c r="J7" s="30" t="s">
        <v>22</v>
      </c>
      <c r="K7" s="30"/>
      <c r="L7" s="30"/>
      <c r="M7" s="30"/>
      <c r="N7" s="30"/>
      <c r="O7" s="29" t="s">
        <v>23</v>
      </c>
      <c r="P7" s="29"/>
      <c r="Q7" s="29"/>
      <c r="R7" s="29"/>
      <c r="S7" s="29"/>
      <c r="T7" s="29" t="s">
        <v>24</v>
      </c>
      <c r="U7" s="29"/>
      <c r="V7" s="29"/>
      <c r="W7" s="29"/>
      <c r="X7" s="29"/>
      <c r="Y7" s="29" t="s">
        <v>25</v>
      </c>
      <c r="Z7" s="29"/>
      <c r="AA7" s="29"/>
      <c r="AB7" s="29"/>
      <c r="AC7" s="29"/>
      <c r="AD7" s="29" t="s">
        <v>28</v>
      </c>
      <c r="AE7" s="29"/>
      <c r="AF7" s="29"/>
      <c r="AG7" s="29"/>
      <c r="AH7" s="29"/>
      <c r="AI7" s="29" t="s">
        <v>41</v>
      </c>
      <c r="AJ7" s="29"/>
      <c r="AK7" s="29"/>
      <c r="AL7" s="29"/>
      <c r="AM7" s="29"/>
      <c r="AN7" s="29" t="s">
        <v>48</v>
      </c>
      <c r="AO7" s="29"/>
      <c r="AP7" s="29"/>
      <c r="AQ7" s="29"/>
      <c r="AR7" s="29"/>
    </row>
    <row r="8" spans="2:44" ht="75.75" customHeight="1" x14ac:dyDescent="0.25">
      <c r="B8" s="29"/>
      <c r="C8" s="29"/>
      <c r="D8" s="29"/>
      <c r="E8" s="24" t="s">
        <v>26</v>
      </c>
      <c r="F8" s="24" t="s">
        <v>37</v>
      </c>
      <c r="G8" s="24" t="s">
        <v>38</v>
      </c>
      <c r="H8" s="24" t="s">
        <v>39</v>
      </c>
      <c r="I8" s="24" t="s">
        <v>40</v>
      </c>
      <c r="J8" s="24" t="s">
        <v>26</v>
      </c>
      <c r="K8" s="24" t="s">
        <v>37</v>
      </c>
      <c r="L8" s="24" t="s">
        <v>38</v>
      </c>
      <c r="M8" s="24" t="s">
        <v>39</v>
      </c>
      <c r="N8" s="24" t="s">
        <v>40</v>
      </c>
      <c r="O8" s="24" t="s">
        <v>26</v>
      </c>
      <c r="P8" s="24" t="s">
        <v>37</v>
      </c>
      <c r="Q8" s="24" t="s">
        <v>38</v>
      </c>
      <c r="R8" s="24" t="s">
        <v>39</v>
      </c>
      <c r="S8" s="24" t="s">
        <v>40</v>
      </c>
      <c r="T8" s="24" t="s">
        <v>26</v>
      </c>
      <c r="U8" s="24" t="s">
        <v>37</v>
      </c>
      <c r="V8" s="24" t="s">
        <v>38</v>
      </c>
      <c r="W8" s="24" t="s">
        <v>39</v>
      </c>
      <c r="X8" s="24" t="s">
        <v>40</v>
      </c>
      <c r="Y8" s="24" t="s">
        <v>26</v>
      </c>
      <c r="Z8" s="24" t="s">
        <v>37</v>
      </c>
      <c r="AA8" s="24" t="s">
        <v>38</v>
      </c>
      <c r="AB8" s="24" t="s">
        <v>39</v>
      </c>
      <c r="AC8" s="24" t="s">
        <v>40</v>
      </c>
      <c r="AD8" s="24" t="s">
        <v>26</v>
      </c>
      <c r="AE8" s="24" t="s">
        <v>37</v>
      </c>
      <c r="AF8" s="24" t="s">
        <v>38</v>
      </c>
      <c r="AG8" s="24" t="s">
        <v>39</v>
      </c>
      <c r="AH8" s="24" t="s">
        <v>40</v>
      </c>
      <c r="AI8" s="24" t="s">
        <v>26</v>
      </c>
      <c r="AJ8" s="24" t="s">
        <v>37</v>
      </c>
      <c r="AK8" s="24" t="s">
        <v>38</v>
      </c>
      <c r="AL8" s="24" t="s">
        <v>39</v>
      </c>
      <c r="AM8" s="24" t="s">
        <v>40</v>
      </c>
      <c r="AN8" s="24" t="s">
        <v>26</v>
      </c>
      <c r="AO8" s="24" t="s">
        <v>37</v>
      </c>
      <c r="AP8" s="24" t="s">
        <v>38</v>
      </c>
      <c r="AQ8" s="24" t="s">
        <v>39</v>
      </c>
      <c r="AR8" s="24" t="s">
        <v>40</v>
      </c>
    </row>
    <row r="9" spans="2:44" ht="105" customHeight="1" x14ac:dyDescent="0.25">
      <c r="B9" s="28" t="s">
        <v>14</v>
      </c>
      <c r="C9" s="34" t="s">
        <v>31</v>
      </c>
      <c r="D9" s="11" t="s">
        <v>33</v>
      </c>
      <c r="E9" s="25">
        <f t="shared" ref="E9:E15" si="0">SUM(F9:I9)</f>
        <v>0</v>
      </c>
      <c r="F9" s="25"/>
      <c r="G9" s="25"/>
      <c r="H9" s="25"/>
      <c r="I9" s="25"/>
      <c r="J9" s="25">
        <f t="shared" ref="J9:J15" si="1">SUM(K9:N9)</f>
        <v>107156.14000000001</v>
      </c>
      <c r="K9" s="25"/>
      <c r="L9" s="25">
        <v>83045.990000000005</v>
      </c>
      <c r="M9" s="25"/>
      <c r="N9" s="25">
        <v>24110.15</v>
      </c>
      <c r="O9" s="25">
        <f t="shared" ref="O9:O15" si="2">SUM(P9:S9)</f>
        <v>126938</v>
      </c>
      <c r="P9" s="25"/>
      <c r="Q9" s="25">
        <v>98377</v>
      </c>
      <c r="R9" s="25"/>
      <c r="S9" s="25">
        <v>28561</v>
      </c>
      <c r="T9" s="25">
        <f t="shared" ref="T9:T15" si="3">SUM(U9:X9)</f>
        <v>122971.15</v>
      </c>
      <c r="U9" s="25"/>
      <c r="V9" s="25">
        <f>'Ресурсное обеспечение'!M18</f>
        <v>98376.92</v>
      </c>
      <c r="W9" s="25"/>
      <c r="X9" s="25">
        <f>'Ресурсное обеспечение'!M20</f>
        <v>24594.23</v>
      </c>
      <c r="Y9" s="26">
        <f t="shared" ref="Y9:Y15" si="4">SUM(Z9:AC9)</f>
        <v>122860.3</v>
      </c>
      <c r="Z9" s="26"/>
      <c r="AA9" s="26">
        <f>'Ресурсное обеспечение'!N18</f>
        <v>98288.24</v>
      </c>
      <c r="AB9" s="26">
        <f>'Ресурсное обеспечение'!N19</f>
        <v>24572.06</v>
      </c>
      <c r="AC9" s="26">
        <f>'Ресурсное обеспечение'!N20</f>
        <v>0</v>
      </c>
      <c r="AD9" s="26">
        <f t="shared" ref="AD9:AD15" si="5">SUM(AE9:AH9)</f>
        <v>880303.53</v>
      </c>
      <c r="AE9" s="26"/>
      <c r="AF9" s="26">
        <f>'Ресурсное обеспечение'!O18</f>
        <v>704241.18</v>
      </c>
      <c r="AG9" s="26">
        <f>'Ресурсное обеспечение'!O19</f>
        <v>176062.35</v>
      </c>
      <c r="AH9" s="26">
        <f>'Ресурсное обеспечение'!O20</f>
        <v>0</v>
      </c>
      <c r="AI9" s="26">
        <f>SUM(AJ9:AM9)</f>
        <v>123066.18000000001</v>
      </c>
      <c r="AJ9" s="26"/>
      <c r="AK9" s="26">
        <f>'Ресурсное обеспечение'!P18</f>
        <v>98452.94</v>
      </c>
      <c r="AL9" s="26">
        <f>'Ресурсное обеспечение'!P19</f>
        <v>24613.24</v>
      </c>
      <c r="AM9" s="26">
        <f>'Ресурсное обеспечение'!P20</f>
        <v>0</v>
      </c>
      <c r="AN9" s="26">
        <f>SUM(AO9:AR9)</f>
        <v>123066.18000000001</v>
      </c>
      <c r="AO9" s="26"/>
      <c r="AP9" s="26">
        <f>'Ресурсное обеспечение'!Q18</f>
        <v>98452.94</v>
      </c>
      <c r="AQ9" s="26">
        <f>'Ресурсное обеспечение'!Q19</f>
        <v>24613.24</v>
      </c>
      <c r="AR9" s="26">
        <f>'Ресурсное обеспечение'!U20</f>
        <v>0</v>
      </c>
    </row>
    <row r="10" spans="2:44" ht="96" customHeight="1" x14ac:dyDescent="0.25">
      <c r="B10" s="28" t="s">
        <v>15</v>
      </c>
      <c r="C10" s="35"/>
      <c r="D10" s="11" t="s">
        <v>32</v>
      </c>
      <c r="E10" s="25">
        <f t="shared" si="0"/>
        <v>302084.12</v>
      </c>
      <c r="F10" s="25">
        <v>5384</v>
      </c>
      <c r="G10" s="25">
        <v>296700.12</v>
      </c>
      <c r="H10" s="25"/>
      <c r="I10" s="25"/>
      <c r="J10" s="25">
        <f t="shared" si="1"/>
        <v>0</v>
      </c>
      <c r="K10" s="25"/>
      <c r="L10" s="25"/>
      <c r="M10" s="25"/>
      <c r="N10" s="25"/>
      <c r="O10" s="25">
        <f t="shared" si="2"/>
        <v>0</v>
      </c>
      <c r="P10" s="25"/>
      <c r="Q10" s="25"/>
      <c r="R10" s="25"/>
      <c r="S10" s="25"/>
      <c r="T10" s="25">
        <f t="shared" si="3"/>
        <v>0</v>
      </c>
      <c r="U10" s="25"/>
      <c r="V10" s="25"/>
      <c r="W10" s="25"/>
      <c r="X10" s="25"/>
      <c r="Y10" s="26">
        <f t="shared" si="4"/>
        <v>0</v>
      </c>
      <c r="Z10" s="26"/>
      <c r="AA10" s="26"/>
      <c r="AB10" s="26"/>
      <c r="AC10" s="26"/>
      <c r="AD10" s="26">
        <f t="shared" si="5"/>
        <v>0</v>
      </c>
      <c r="AE10" s="26"/>
      <c r="AF10" s="26"/>
      <c r="AG10" s="26"/>
      <c r="AH10" s="26"/>
      <c r="AI10" s="26">
        <f t="shared" ref="AI10:AI15" si="6">SUM(AJ10:AM10)</f>
        <v>0</v>
      </c>
      <c r="AJ10" s="26"/>
      <c r="AK10" s="26"/>
      <c r="AL10" s="26"/>
      <c r="AM10" s="26"/>
      <c r="AN10" s="26">
        <f t="shared" ref="AN10:AN15" si="7">SUM(AO10:AR10)</f>
        <v>0</v>
      </c>
      <c r="AO10" s="26"/>
      <c r="AP10" s="26"/>
      <c r="AQ10" s="26"/>
      <c r="AR10" s="26"/>
    </row>
    <row r="11" spans="2:44" ht="129" customHeight="1" x14ac:dyDescent="0.25">
      <c r="B11" s="28" t="s">
        <v>47</v>
      </c>
      <c r="C11" s="35"/>
      <c r="D11" s="37" t="s">
        <v>33</v>
      </c>
      <c r="E11" s="25">
        <f t="shared" si="0"/>
        <v>0</v>
      </c>
      <c r="F11" s="25"/>
      <c r="G11" s="25"/>
      <c r="H11" s="25"/>
      <c r="I11" s="25"/>
      <c r="J11" s="25">
        <f t="shared" si="1"/>
        <v>236300</v>
      </c>
      <c r="K11" s="25">
        <v>216470.8</v>
      </c>
      <c r="L11" s="25">
        <v>16283.2</v>
      </c>
      <c r="M11" s="25">
        <v>3546</v>
      </c>
      <c r="N11" s="25"/>
      <c r="O11" s="25">
        <f t="shared" si="2"/>
        <v>770400</v>
      </c>
      <c r="P11" s="25">
        <v>224551.25</v>
      </c>
      <c r="Q11" s="25">
        <v>533964.75</v>
      </c>
      <c r="R11" s="25">
        <v>11884</v>
      </c>
      <c r="S11" s="25"/>
      <c r="T11" s="25">
        <f t="shared" si="3"/>
        <v>0</v>
      </c>
      <c r="U11" s="25"/>
      <c r="V11" s="25"/>
      <c r="W11" s="25"/>
      <c r="X11" s="25"/>
      <c r="Y11" s="26">
        <f t="shared" si="4"/>
        <v>95912.35</v>
      </c>
      <c r="Z11" s="26">
        <f>'Ресурсное обеспечение'!N35</f>
        <v>67416.23</v>
      </c>
      <c r="AA11" s="26">
        <f>'Ресурсное обеспечение'!N36</f>
        <v>27536.71</v>
      </c>
      <c r="AB11" s="26">
        <f>'Ресурсное обеспечение'!N37</f>
        <v>959.41</v>
      </c>
      <c r="AC11" s="26">
        <f>'Ресурсное обеспечение'!N38</f>
        <v>0</v>
      </c>
      <c r="AD11" s="26">
        <f t="shared" si="5"/>
        <v>865.94</v>
      </c>
      <c r="AE11" s="26">
        <f>'Ресурсное обеспечение'!O35</f>
        <v>0</v>
      </c>
      <c r="AF11" s="26">
        <f>'Ресурсное обеспечение'!O36</f>
        <v>0</v>
      </c>
      <c r="AG11" s="26">
        <f>'Ресурсное обеспечение'!O37</f>
        <v>865.94</v>
      </c>
      <c r="AH11" s="26">
        <f>'Ресурсное обеспечение'!O38</f>
        <v>0</v>
      </c>
      <c r="AI11" s="26">
        <f t="shared" si="6"/>
        <v>961.06</v>
      </c>
      <c r="AJ11" s="26">
        <f>'Ресурсное обеспечение'!P35</f>
        <v>0</v>
      </c>
      <c r="AK11" s="26">
        <f>'Ресурсное обеспечение'!P36</f>
        <v>0</v>
      </c>
      <c r="AL11" s="26">
        <f>'Ресурсное обеспечение'!P37</f>
        <v>961.06</v>
      </c>
      <c r="AM11" s="26">
        <f>'Ресурсное обеспечение'!P38</f>
        <v>0</v>
      </c>
      <c r="AN11" s="26">
        <f t="shared" si="7"/>
        <v>278.76</v>
      </c>
      <c r="AO11" s="26">
        <f>'Ресурсное обеспечение'!U35</f>
        <v>0</v>
      </c>
      <c r="AP11" s="26">
        <f>'Ресурсное обеспечение'!U36</f>
        <v>0</v>
      </c>
      <c r="AQ11" s="26">
        <f>'Ресурсное обеспечение'!Q37</f>
        <v>278.76</v>
      </c>
      <c r="AR11" s="26">
        <f>'Ресурсное обеспечение'!U38</f>
        <v>0</v>
      </c>
    </row>
    <row r="12" spans="2:44" ht="102.75" customHeight="1" x14ac:dyDescent="0.25">
      <c r="B12" s="28" t="s">
        <v>13</v>
      </c>
      <c r="C12" s="35"/>
      <c r="D12" s="38"/>
      <c r="E12" s="25">
        <f t="shared" si="0"/>
        <v>13900654.529999999</v>
      </c>
      <c r="F12" s="25"/>
      <c r="G12" s="25"/>
      <c r="H12" s="25">
        <v>13900654.529999999</v>
      </c>
      <c r="I12" s="25"/>
      <c r="J12" s="25">
        <f t="shared" si="1"/>
        <v>14704669.25</v>
      </c>
      <c r="K12" s="25"/>
      <c r="L12" s="25"/>
      <c r="M12" s="25">
        <v>14704669.25</v>
      </c>
      <c r="N12" s="25"/>
      <c r="O12" s="25">
        <f t="shared" si="2"/>
        <v>15698144.82</v>
      </c>
      <c r="P12" s="25"/>
      <c r="Q12" s="25"/>
      <c r="R12" s="25">
        <v>15698144.82</v>
      </c>
      <c r="S12" s="25"/>
      <c r="T12" s="25">
        <f t="shared" si="3"/>
        <v>17587732.43</v>
      </c>
      <c r="U12" s="25"/>
      <c r="V12" s="25">
        <f>'Ресурсное обеспечение'!M30</f>
        <v>121070</v>
      </c>
      <c r="W12" s="25">
        <f>'Ресурсное обеспечение'!M31</f>
        <v>17466662.43</v>
      </c>
      <c r="X12" s="25">
        <f>'Ресурсное обеспечение'!M32</f>
        <v>0</v>
      </c>
      <c r="Y12" s="26">
        <f t="shared" si="4"/>
        <v>22934594.25</v>
      </c>
      <c r="Z12" s="26"/>
      <c r="AA12" s="26">
        <f>'Ресурсное обеспечение'!N30</f>
        <v>932254</v>
      </c>
      <c r="AB12" s="26">
        <f>'Ресурсное обеспечение'!N31</f>
        <v>22002340.25</v>
      </c>
      <c r="AC12" s="26">
        <f>'Ресурсное обеспечение'!N32</f>
        <v>0</v>
      </c>
      <c r="AD12" s="26">
        <f t="shared" si="5"/>
        <v>21936382.59</v>
      </c>
      <c r="AE12" s="26"/>
      <c r="AF12" s="26">
        <f>'Ресурсное обеспечение'!O30</f>
        <v>0</v>
      </c>
      <c r="AG12" s="26">
        <f>'Ресурсное обеспечение'!O31</f>
        <v>21936382.59</v>
      </c>
      <c r="AH12" s="26"/>
      <c r="AI12" s="26">
        <f t="shared" si="6"/>
        <v>95117.65</v>
      </c>
      <c r="AJ12" s="26"/>
      <c r="AK12" s="26">
        <f>'Ресурсное обеспечение'!P30</f>
        <v>95117.65</v>
      </c>
      <c r="AL12" s="26"/>
      <c r="AM12" s="26"/>
      <c r="AN12" s="26">
        <f t="shared" si="7"/>
        <v>27588.240000000002</v>
      </c>
      <c r="AO12" s="26"/>
      <c r="AP12" s="26">
        <f>'Ресурсное обеспечение'!Q30</f>
        <v>27588.240000000002</v>
      </c>
      <c r="AQ12" s="26"/>
      <c r="AR12" s="26"/>
    </row>
    <row r="13" spans="2:44" ht="82.5" customHeight="1" x14ac:dyDescent="0.25">
      <c r="B13" s="28" t="s">
        <v>11</v>
      </c>
      <c r="C13" s="35"/>
      <c r="D13" s="11" t="s">
        <v>34</v>
      </c>
      <c r="E13" s="25">
        <f t="shared" si="0"/>
        <v>52692598.68</v>
      </c>
      <c r="F13" s="25"/>
      <c r="G13" s="25"/>
      <c r="H13" s="25"/>
      <c r="I13" s="25">
        <v>52692598.68</v>
      </c>
      <c r="J13" s="25">
        <f t="shared" si="1"/>
        <v>52110766.020000003</v>
      </c>
      <c r="K13" s="25"/>
      <c r="L13" s="25"/>
      <c r="M13" s="25"/>
      <c r="N13" s="25">
        <v>52110766.020000003</v>
      </c>
      <c r="O13" s="25">
        <f t="shared" si="2"/>
        <v>58199415.799999997</v>
      </c>
      <c r="P13" s="25"/>
      <c r="Q13" s="25"/>
      <c r="R13" s="25"/>
      <c r="S13" s="25">
        <v>58199415.799999997</v>
      </c>
      <c r="T13" s="25">
        <f t="shared" si="3"/>
        <v>56766026.649999999</v>
      </c>
      <c r="U13" s="25"/>
      <c r="V13" s="25"/>
      <c r="W13" s="25"/>
      <c r="X13" s="25">
        <f>'Ресурсное обеспечение'!M44</f>
        <v>56766026.649999999</v>
      </c>
      <c r="Y13" s="26">
        <f t="shared" si="4"/>
        <v>66925220.530000001</v>
      </c>
      <c r="Z13" s="26"/>
      <c r="AA13" s="26">
        <f>'Ресурсное обеспечение'!N42</f>
        <v>822994</v>
      </c>
      <c r="AB13" s="26">
        <f>'Ресурсное обеспечение'!N43</f>
        <v>0</v>
      </c>
      <c r="AC13" s="26">
        <f>'Ресурсное обеспечение'!N44</f>
        <v>66102226.530000001</v>
      </c>
      <c r="AD13" s="26">
        <f t="shared" si="5"/>
        <v>77659045.700000003</v>
      </c>
      <c r="AE13" s="26"/>
      <c r="AF13" s="26"/>
      <c r="AG13" s="26"/>
      <c r="AH13" s="26">
        <f>'Ресурсное обеспечение'!O44</f>
        <v>77659045.700000003</v>
      </c>
      <c r="AI13" s="26">
        <f t="shared" si="6"/>
        <v>73231396.879999995</v>
      </c>
      <c r="AJ13" s="26"/>
      <c r="AK13" s="26"/>
      <c r="AL13" s="26"/>
      <c r="AM13" s="26">
        <f>'Ресурсное обеспечение'!P44</f>
        <v>73231396.879999995</v>
      </c>
      <c r="AN13" s="26">
        <f t="shared" si="7"/>
        <v>73231396.879999995</v>
      </c>
      <c r="AO13" s="26"/>
      <c r="AP13" s="26"/>
      <c r="AQ13" s="26"/>
      <c r="AR13" s="26">
        <f>'Ресурсное обеспечение'!Q44</f>
        <v>73231396.879999995</v>
      </c>
    </row>
    <row r="14" spans="2:44" ht="90.75" customHeight="1" x14ac:dyDescent="0.25">
      <c r="B14" s="28" t="s">
        <v>12</v>
      </c>
      <c r="C14" s="35"/>
      <c r="D14" s="11" t="s">
        <v>35</v>
      </c>
      <c r="E14" s="25">
        <f t="shared" si="0"/>
        <v>7553044.2300000004</v>
      </c>
      <c r="F14" s="25"/>
      <c r="G14" s="27">
        <v>451439.66</v>
      </c>
      <c r="H14" s="25">
        <v>7101604.5700000003</v>
      </c>
      <c r="I14" s="25"/>
      <c r="J14" s="25">
        <f>SUM(K14:N14)</f>
        <v>7129688.8200000003</v>
      </c>
      <c r="K14" s="25"/>
      <c r="L14" s="25"/>
      <c r="M14" s="25">
        <v>7129688.8200000003</v>
      </c>
      <c r="N14" s="25"/>
      <c r="O14" s="25">
        <f t="shared" si="2"/>
        <v>11990704.609999999</v>
      </c>
      <c r="P14" s="25"/>
      <c r="Q14" s="25"/>
      <c r="R14" s="25">
        <v>11971174.84</v>
      </c>
      <c r="S14" s="25">
        <v>19529.77</v>
      </c>
      <c r="T14" s="25">
        <f t="shared" si="3"/>
        <v>12252405.15</v>
      </c>
      <c r="U14" s="25"/>
      <c r="V14" s="25">
        <f>'Ресурсное обеспечение'!M48</f>
        <v>314581</v>
      </c>
      <c r="W14" s="25">
        <f>'Ресурсное обеспечение'!M49</f>
        <v>11491210.470000001</v>
      </c>
      <c r="X14" s="25">
        <f>'Ресурсное обеспечение'!M50</f>
        <v>446613.68</v>
      </c>
      <c r="Y14" s="26">
        <f t="shared" si="4"/>
        <v>14813455.57</v>
      </c>
      <c r="Z14" s="26"/>
      <c r="AA14" s="26">
        <f>'Ресурсное обеспечение'!N48</f>
        <v>98759</v>
      </c>
      <c r="AB14" s="26">
        <f>'Ресурсное обеспечение'!N49</f>
        <v>14714696.57</v>
      </c>
      <c r="AC14" s="26">
        <f>'Ресурсное обеспечение'!N50</f>
        <v>0</v>
      </c>
      <c r="AD14" s="26">
        <f t="shared" si="5"/>
        <v>11620808.800000001</v>
      </c>
      <c r="AE14" s="26"/>
      <c r="AF14" s="26"/>
      <c r="AG14" s="26">
        <f>'Ресурсное обеспечение'!O49</f>
        <v>11620808.800000001</v>
      </c>
      <c r="AH14" s="26"/>
      <c r="AI14" s="26">
        <f t="shared" si="6"/>
        <v>0</v>
      </c>
      <c r="AJ14" s="26"/>
      <c r="AK14" s="26"/>
      <c r="AL14" s="26"/>
      <c r="AM14" s="26"/>
      <c r="AN14" s="26">
        <f t="shared" si="7"/>
        <v>0</v>
      </c>
      <c r="AO14" s="26"/>
      <c r="AP14" s="26"/>
      <c r="AQ14" s="26"/>
      <c r="AR14" s="26"/>
    </row>
    <row r="15" spans="2:44" ht="125.25" customHeight="1" x14ac:dyDescent="0.25">
      <c r="B15" s="28" t="s">
        <v>46</v>
      </c>
      <c r="C15" s="36"/>
      <c r="D15" s="11" t="s">
        <v>36</v>
      </c>
      <c r="E15" s="25">
        <f t="shared" si="0"/>
        <v>183060</v>
      </c>
      <c r="F15" s="25"/>
      <c r="G15" s="25"/>
      <c r="H15" s="25">
        <v>183060</v>
      </c>
      <c r="I15" s="25"/>
      <c r="J15" s="25">
        <f t="shared" si="1"/>
        <v>180900</v>
      </c>
      <c r="K15" s="25"/>
      <c r="L15" s="25"/>
      <c r="M15" s="25">
        <v>180900</v>
      </c>
      <c r="N15" s="25"/>
      <c r="O15" s="25">
        <f t="shared" si="2"/>
        <v>233100</v>
      </c>
      <c r="P15" s="25"/>
      <c r="Q15" s="25"/>
      <c r="R15" s="25">
        <v>233100</v>
      </c>
      <c r="S15" s="25"/>
      <c r="T15" s="25">
        <f t="shared" si="3"/>
        <v>320432</v>
      </c>
      <c r="U15" s="25"/>
      <c r="V15" s="25"/>
      <c r="W15" s="25">
        <f>'Ресурсное обеспечение'!M55</f>
        <v>320432</v>
      </c>
      <c r="X15" s="25"/>
      <c r="Y15" s="26">
        <f t="shared" si="4"/>
        <v>243078</v>
      </c>
      <c r="Z15" s="26"/>
      <c r="AA15" s="26">
        <f>'Ресурсное обеспечение'!N54</f>
        <v>0</v>
      </c>
      <c r="AB15" s="26">
        <f>'Ресурсное обеспечение'!N55</f>
        <v>243078</v>
      </c>
      <c r="AC15" s="26">
        <f>'Ресурсное обеспечение'!N56</f>
        <v>0</v>
      </c>
      <c r="AD15" s="26">
        <f t="shared" si="5"/>
        <v>0</v>
      </c>
      <c r="AE15" s="26"/>
      <c r="AF15" s="26"/>
      <c r="AG15" s="26">
        <f>'Ресурсное обеспечение'!O55</f>
        <v>0</v>
      </c>
      <c r="AH15" s="26"/>
      <c r="AI15" s="26">
        <f t="shared" si="6"/>
        <v>0</v>
      </c>
      <c r="AJ15" s="26"/>
      <c r="AK15" s="26"/>
      <c r="AL15" s="26">
        <f>'Ресурсное обеспечение'!P55</f>
        <v>0</v>
      </c>
      <c r="AM15" s="26"/>
      <c r="AN15" s="26">
        <f t="shared" si="7"/>
        <v>0</v>
      </c>
      <c r="AO15" s="26"/>
      <c r="AP15" s="26"/>
      <c r="AQ15" s="26">
        <f>'Ресурсное обеспечение'!U55</f>
        <v>0</v>
      </c>
      <c r="AR15" s="26"/>
    </row>
  </sheetData>
  <mergeCells count="24">
    <mergeCell ref="AO1:AR1"/>
    <mergeCell ref="AN6:AR6"/>
    <mergeCell ref="AN7:AR7"/>
    <mergeCell ref="AM2:AR2"/>
    <mergeCell ref="C9:C15"/>
    <mergeCell ref="D11:D12"/>
    <mergeCell ref="Y7:AC7"/>
    <mergeCell ref="AD6:AH6"/>
    <mergeCell ref="AD7:AH7"/>
    <mergeCell ref="AI6:AM6"/>
    <mergeCell ref="AI7:AM7"/>
    <mergeCell ref="B4:AC4"/>
    <mergeCell ref="O6:S6"/>
    <mergeCell ref="T6:X6"/>
    <mergeCell ref="Y6:AC6"/>
    <mergeCell ref="B6:B8"/>
    <mergeCell ref="C6:C8"/>
    <mergeCell ref="O7:S7"/>
    <mergeCell ref="T7:X7"/>
    <mergeCell ref="D6:D8"/>
    <mergeCell ref="E6:I6"/>
    <mergeCell ref="J6:N6"/>
    <mergeCell ref="E7:I7"/>
    <mergeCell ref="J7:N7"/>
  </mergeCells>
  <pageMargins left="0" right="0" top="0" bottom="0" header="0" footer="0"/>
  <pageSetup paperSize="9" scale="36" orientation="landscape" horizontalDpi="4294967293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U61"/>
  <sheetViews>
    <sheetView view="pageBreakPreview" topLeftCell="B1" zoomScale="80" zoomScaleNormal="100" zoomScaleSheetLayoutView="80" workbookViewId="0">
      <pane xSplit="8" ySplit="8" topLeftCell="J9" activePane="bottomRight" state="frozen"/>
      <selection activeCell="C1" sqref="C1"/>
      <selection pane="topRight" activeCell="C1" sqref="C1"/>
      <selection pane="bottomLeft" activeCell="C1" sqref="C1"/>
      <selection pane="bottomRight" activeCell="B1" sqref="B1:B1048576"/>
    </sheetView>
  </sheetViews>
  <sheetFormatPr defaultRowHeight="15" x14ac:dyDescent="0.25"/>
  <cols>
    <col min="2" max="2" width="5.5703125" hidden="1" customWidth="1"/>
    <col min="3" max="3" width="13.140625" customWidth="1"/>
    <col min="4" max="4" width="34.140625" customWidth="1"/>
    <col min="5" max="5" width="40.140625" customWidth="1"/>
    <col min="6" max="6" width="7.140625" customWidth="1"/>
    <col min="7" max="7" width="9.28515625" hidden="1" customWidth="1"/>
    <col min="8" max="8" width="11.5703125" hidden="1" customWidth="1"/>
    <col min="9" max="9" width="9.140625" hidden="1" customWidth="1"/>
    <col min="10" max="10" width="13.85546875" customWidth="1"/>
    <col min="11" max="11" width="15.28515625" customWidth="1"/>
    <col min="12" max="12" width="13.85546875" customWidth="1"/>
    <col min="13" max="13" width="14.7109375" customWidth="1"/>
    <col min="14" max="14" width="15" customWidth="1"/>
    <col min="15" max="15" width="15.28515625" customWidth="1"/>
    <col min="16" max="17" width="13.7109375" customWidth="1"/>
    <col min="18" max="18" width="15.85546875" customWidth="1"/>
    <col min="20" max="20" width="12.42578125" bestFit="1" customWidth="1"/>
    <col min="21" max="21" width="16.28515625" customWidth="1"/>
  </cols>
  <sheetData>
    <row r="1" spans="3:20" ht="60" customHeight="1" x14ac:dyDescent="0.25">
      <c r="O1" s="31" t="s">
        <v>49</v>
      </c>
      <c r="P1" s="32"/>
      <c r="Q1" s="32"/>
      <c r="R1" s="32"/>
    </row>
    <row r="2" spans="3:20" ht="34.5" customHeight="1" x14ac:dyDescent="0.25">
      <c r="D2" s="5"/>
      <c r="E2" s="5"/>
      <c r="F2" s="1"/>
      <c r="G2" s="4"/>
      <c r="H2" s="4"/>
      <c r="I2" s="40" t="s">
        <v>43</v>
      </c>
      <c r="J2" s="40"/>
      <c r="K2" s="40"/>
      <c r="L2" s="40"/>
      <c r="M2" s="40"/>
      <c r="N2" s="40"/>
      <c r="O2" s="40"/>
      <c r="P2" s="40"/>
      <c r="Q2" s="40"/>
      <c r="R2" s="40"/>
    </row>
    <row r="3" spans="3:20" x14ac:dyDescent="0.25">
      <c r="D3" s="1"/>
      <c r="E3" s="1"/>
      <c r="F3" s="1"/>
      <c r="G3" s="4"/>
      <c r="H3" s="4"/>
      <c r="I3" s="1"/>
      <c r="J3" s="5"/>
      <c r="K3" s="5"/>
      <c r="L3" s="5"/>
      <c r="M3" s="5"/>
      <c r="N3" s="5"/>
      <c r="O3" s="5"/>
      <c r="P3" s="5"/>
      <c r="Q3" s="5"/>
      <c r="R3" s="5"/>
    </row>
    <row r="4" spans="3:20" ht="30" customHeight="1" x14ac:dyDescent="0.25">
      <c r="D4" s="41" t="s">
        <v>45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3:20" x14ac:dyDescent="0.25">
      <c r="G5" s="2"/>
      <c r="H5" s="2"/>
      <c r="J5" s="3"/>
      <c r="K5" s="3"/>
      <c r="L5" s="3"/>
      <c r="M5" s="3"/>
      <c r="N5" s="3"/>
      <c r="O5" s="3"/>
      <c r="P5" s="3"/>
      <c r="Q5" s="3"/>
      <c r="R5" s="3"/>
    </row>
    <row r="6" spans="3:20" x14ac:dyDescent="0.25">
      <c r="G6" s="2"/>
      <c r="H6" s="2"/>
      <c r="J6" s="3"/>
      <c r="K6" s="3"/>
      <c r="L6" s="3"/>
      <c r="M6" s="3"/>
      <c r="N6" s="3"/>
      <c r="O6" s="3"/>
      <c r="P6" s="3"/>
      <c r="Q6" s="3"/>
      <c r="R6" s="3"/>
    </row>
    <row r="7" spans="3:20" ht="34.5" customHeight="1" x14ac:dyDescent="0.25">
      <c r="C7" s="42" t="s">
        <v>0</v>
      </c>
      <c r="D7" s="37" t="s">
        <v>1</v>
      </c>
      <c r="E7" s="44" t="s">
        <v>17</v>
      </c>
      <c r="F7" s="45"/>
      <c r="G7" s="45"/>
      <c r="H7" s="45"/>
      <c r="I7" s="46"/>
      <c r="J7" s="50" t="s">
        <v>29</v>
      </c>
      <c r="K7" s="51"/>
      <c r="L7" s="51"/>
      <c r="M7" s="51"/>
      <c r="N7" s="51"/>
      <c r="O7" s="51"/>
      <c r="P7" s="51"/>
      <c r="Q7" s="51"/>
      <c r="R7" s="52"/>
    </row>
    <row r="8" spans="3:20" ht="30.75" customHeight="1" x14ac:dyDescent="0.25">
      <c r="C8" s="42"/>
      <c r="D8" s="43"/>
      <c r="E8" s="47"/>
      <c r="F8" s="48"/>
      <c r="G8" s="48"/>
      <c r="H8" s="48"/>
      <c r="I8" s="49"/>
      <c r="J8" s="15">
        <v>2018</v>
      </c>
      <c r="K8" s="15">
        <v>2019</v>
      </c>
      <c r="L8" s="15">
        <v>2020</v>
      </c>
      <c r="M8" s="6">
        <v>2021</v>
      </c>
      <c r="N8" s="6">
        <v>2022</v>
      </c>
      <c r="O8" s="6">
        <v>2023</v>
      </c>
      <c r="P8" s="6">
        <v>2024</v>
      </c>
      <c r="Q8" s="6">
        <v>2025</v>
      </c>
      <c r="R8" s="8" t="s">
        <v>2</v>
      </c>
    </row>
    <row r="9" spans="3:20" ht="26.25" customHeight="1" x14ac:dyDescent="0.25">
      <c r="C9" s="53" t="s">
        <v>3</v>
      </c>
      <c r="D9" s="54" t="s">
        <v>44</v>
      </c>
      <c r="E9" s="55" t="s">
        <v>7</v>
      </c>
      <c r="F9" s="55"/>
      <c r="G9" s="55"/>
      <c r="H9" s="55"/>
      <c r="I9" s="55"/>
      <c r="J9" s="23">
        <f t="shared" ref="J9:O9" si="0">SUM(J11:J14)</f>
        <v>74657145.579999998</v>
      </c>
      <c r="K9" s="22">
        <f t="shared" si="0"/>
        <v>74492853.349999994</v>
      </c>
      <c r="L9" s="22">
        <f>SUM(L11:L14)</f>
        <v>87018703.230000004</v>
      </c>
      <c r="M9" s="22">
        <f>SUM(M11:M14)</f>
        <v>87049567.379999995</v>
      </c>
      <c r="N9" s="22">
        <f t="shared" si="0"/>
        <v>105135121</v>
      </c>
      <c r="O9" s="22">
        <f t="shared" si="0"/>
        <v>112183094.79000001</v>
      </c>
      <c r="P9" s="22">
        <f>SUM(P11:P14)</f>
        <v>73450541.769999996</v>
      </c>
      <c r="Q9" s="22">
        <f>SUM(Q11:Q14)</f>
        <v>73382330.060000002</v>
      </c>
      <c r="R9" s="22">
        <f>SUM(J9:Q9)</f>
        <v>687369357.16000009</v>
      </c>
    </row>
    <row r="10" spans="3:20" ht="26.25" customHeight="1" x14ac:dyDescent="0.25">
      <c r="C10" s="53"/>
      <c r="D10" s="54"/>
      <c r="E10" s="56" t="s">
        <v>8</v>
      </c>
      <c r="F10" s="56"/>
      <c r="G10" s="56"/>
      <c r="H10" s="56"/>
      <c r="I10" s="56"/>
      <c r="J10" s="18"/>
      <c r="K10" s="18"/>
      <c r="L10" s="18"/>
      <c r="M10" s="18"/>
      <c r="N10" s="18"/>
      <c r="O10" s="18"/>
      <c r="P10" s="18"/>
      <c r="Q10" s="18"/>
      <c r="R10" s="19"/>
    </row>
    <row r="11" spans="3:20" ht="26.25" customHeight="1" x14ac:dyDescent="0.25">
      <c r="C11" s="53"/>
      <c r="D11" s="54"/>
      <c r="E11" s="56" t="s">
        <v>9</v>
      </c>
      <c r="F11" s="56"/>
      <c r="G11" s="56"/>
      <c r="H11" s="56"/>
      <c r="I11" s="56"/>
      <c r="J11" s="18">
        <f t="shared" ref="J11:Q14" si="1">J17+J23+J29+J35+J41+J47+J53</f>
        <v>5982</v>
      </c>
      <c r="K11" s="18">
        <f t="shared" si="1"/>
        <v>221639.8</v>
      </c>
      <c r="L11" s="18">
        <f t="shared" si="1"/>
        <v>224551.25</v>
      </c>
      <c r="M11" s="18">
        <f t="shared" si="1"/>
        <v>0</v>
      </c>
      <c r="N11" s="20">
        <f>N17+N23+N29+N35+N41+N47+N53</f>
        <v>67416.23</v>
      </c>
      <c r="O11" s="20">
        <f t="shared" si="1"/>
        <v>60836.25</v>
      </c>
      <c r="P11" s="20">
        <f t="shared" si="1"/>
        <v>0</v>
      </c>
      <c r="Q11" s="20">
        <f t="shared" si="1"/>
        <v>0</v>
      </c>
      <c r="R11" s="20">
        <f>SUM(J11:Q11)</f>
        <v>580425.53</v>
      </c>
    </row>
    <row r="12" spans="3:20" ht="26.25" customHeight="1" x14ac:dyDescent="0.25">
      <c r="C12" s="53"/>
      <c r="D12" s="54"/>
      <c r="E12" s="56" t="s">
        <v>10</v>
      </c>
      <c r="F12" s="56"/>
      <c r="G12" s="56"/>
      <c r="H12" s="56"/>
      <c r="I12" s="56"/>
      <c r="J12" s="18">
        <f t="shared" si="1"/>
        <v>751853.8</v>
      </c>
      <c r="K12" s="18">
        <f t="shared" si="1"/>
        <v>112990.91</v>
      </c>
      <c r="L12" s="18">
        <f t="shared" si="1"/>
        <v>632341.75</v>
      </c>
      <c r="M12" s="18">
        <f t="shared" si="1"/>
        <v>534027.91999999993</v>
      </c>
      <c r="N12" s="20">
        <f>N18+N24+N30+N36+N42+N48+N54</f>
        <v>1979831.95</v>
      </c>
      <c r="O12" s="20">
        <f t="shared" si="1"/>
        <v>729093.16</v>
      </c>
      <c r="P12" s="20">
        <f t="shared" si="1"/>
        <v>193570.59</v>
      </c>
      <c r="Q12" s="20">
        <f t="shared" si="1"/>
        <v>126041.18000000001</v>
      </c>
      <c r="R12" s="20">
        <f>SUM(J12:Q12)</f>
        <v>5059751.26</v>
      </c>
    </row>
    <row r="13" spans="3:20" ht="26.25" customHeight="1" x14ac:dyDescent="0.25">
      <c r="C13" s="53"/>
      <c r="D13" s="54"/>
      <c r="E13" s="56" t="s">
        <v>6</v>
      </c>
      <c r="F13" s="56"/>
      <c r="G13" s="56"/>
      <c r="H13" s="56"/>
      <c r="I13" s="56"/>
      <c r="J13" s="18">
        <f t="shared" si="1"/>
        <v>21185319.100000001</v>
      </c>
      <c r="K13" s="18">
        <f t="shared" si="1"/>
        <v>22023346.469999999</v>
      </c>
      <c r="L13" s="18">
        <f t="shared" si="1"/>
        <v>27914303.66</v>
      </c>
      <c r="M13" s="18">
        <f t="shared" si="1"/>
        <v>29278304.899999999</v>
      </c>
      <c r="N13" s="20">
        <f>N19+N25+N31+N37+N43+N49+N55</f>
        <v>36985646.289999999</v>
      </c>
      <c r="O13" s="20">
        <f t="shared" si="1"/>
        <v>33734119.680000007</v>
      </c>
      <c r="P13" s="20">
        <f t="shared" si="1"/>
        <v>25574.300000000003</v>
      </c>
      <c r="Q13" s="20">
        <f t="shared" si="1"/>
        <v>24892</v>
      </c>
      <c r="R13" s="20">
        <f>SUM(J13:Q13)</f>
        <v>171171506.40000001</v>
      </c>
    </row>
    <row r="14" spans="3:20" ht="26.25" customHeight="1" x14ac:dyDescent="0.25">
      <c r="C14" s="53"/>
      <c r="D14" s="54"/>
      <c r="E14" s="57" t="s">
        <v>5</v>
      </c>
      <c r="F14" s="57"/>
      <c r="G14" s="57"/>
      <c r="H14" s="57"/>
      <c r="I14" s="57"/>
      <c r="J14" s="21">
        <f t="shared" si="1"/>
        <v>52713990.68</v>
      </c>
      <c r="K14" s="21">
        <f t="shared" si="1"/>
        <v>52134876.170000002</v>
      </c>
      <c r="L14" s="21">
        <f t="shared" si="1"/>
        <v>58247506.57</v>
      </c>
      <c r="M14" s="21">
        <f t="shared" si="1"/>
        <v>57237234.559999995</v>
      </c>
      <c r="N14" s="21">
        <f>N20+N26+N32+N38+N44+N50+N56</f>
        <v>66102226.530000001</v>
      </c>
      <c r="O14" s="21">
        <f t="shared" si="1"/>
        <v>77659045.700000003</v>
      </c>
      <c r="P14" s="21">
        <f t="shared" si="1"/>
        <v>73231396.879999995</v>
      </c>
      <c r="Q14" s="21">
        <f t="shared" si="1"/>
        <v>73231396.879999995</v>
      </c>
      <c r="R14" s="21">
        <f>SUM(J14:Q14)</f>
        <v>510557673.96999997</v>
      </c>
    </row>
    <row r="15" spans="3:20" ht="28.5" customHeight="1" x14ac:dyDescent="0.25">
      <c r="C15" s="53" t="s">
        <v>4</v>
      </c>
      <c r="D15" s="58" t="s">
        <v>14</v>
      </c>
      <c r="E15" s="55" t="s">
        <v>7</v>
      </c>
      <c r="F15" s="55"/>
      <c r="G15" s="55"/>
      <c r="H15" s="55"/>
      <c r="I15" s="55"/>
      <c r="J15" s="22">
        <f t="shared" ref="J15:Q15" si="2">SUM(J17:J20)</f>
        <v>0</v>
      </c>
      <c r="K15" s="22">
        <f t="shared" si="2"/>
        <v>107156.14000000001</v>
      </c>
      <c r="L15" s="22">
        <f t="shared" si="2"/>
        <v>126938</v>
      </c>
      <c r="M15" s="22">
        <f t="shared" si="2"/>
        <v>122971.15</v>
      </c>
      <c r="N15" s="22">
        <f t="shared" si="2"/>
        <v>122860.3</v>
      </c>
      <c r="O15" s="22">
        <f t="shared" si="2"/>
        <v>880303.53</v>
      </c>
      <c r="P15" s="22">
        <f t="shared" si="2"/>
        <v>123066.18000000001</v>
      </c>
      <c r="Q15" s="22">
        <f t="shared" si="2"/>
        <v>123066.18000000001</v>
      </c>
      <c r="R15" s="22">
        <f>SUM(J15:Q15)</f>
        <v>1606361.48</v>
      </c>
      <c r="T15" s="3"/>
    </row>
    <row r="16" spans="3:20" ht="28.5" customHeight="1" x14ac:dyDescent="0.25">
      <c r="C16" s="53"/>
      <c r="D16" s="59"/>
      <c r="E16" s="56" t="s">
        <v>8</v>
      </c>
      <c r="F16" s="56"/>
      <c r="G16" s="56"/>
      <c r="H16" s="56"/>
      <c r="I16" s="56"/>
      <c r="J16" s="7"/>
      <c r="K16" s="7"/>
      <c r="L16" s="7"/>
      <c r="M16" s="7"/>
      <c r="N16" s="7"/>
      <c r="O16" s="7"/>
      <c r="P16" s="7"/>
      <c r="Q16" s="7"/>
      <c r="R16" s="7"/>
    </row>
    <row r="17" spans="3:21" ht="28.5" customHeight="1" x14ac:dyDescent="0.25">
      <c r="C17" s="53"/>
      <c r="D17" s="59"/>
      <c r="E17" s="56" t="s">
        <v>9</v>
      </c>
      <c r="F17" s="56"/>
      <c r="G17" s="56"/>
      <c r="H17" s="56"/>
      <c r="I17" s="56"/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>SUM(J17:Q17)</f>
        <v>0</v>
      </c>
    </row>
    <row r="18" spans="3:21" ht="28.5" customHeight="1" x14ac:dyDescent="0.25">
      <c r="C18" s="53"/>
      <c r="D18" s="59"/>
      <c r="E18" s="56" t="s">
        <v>10</v>
      </c>
      <c r="F18" s="56"/>
      <c r="G18" s="56"/>
      <c r="H18" s="56"/>
      <c r="I18" s="56"/>
      <c r="J18" s="18">
        <v>0</v>
      </c>
      <c r="K18" s="18">
        <v>83045.990000000005</v>
      </c>
      <c r="L18" s="18">
        <v>98377</v>
      </c>
      <c r="M18" s="18">
        <v>98376.92</v>
      </c>
      <c r="N18" s="20">
        <v>98288.24</v>
      </c>
      <c r="O18" s="20">
        <v>704241.18</v>
      </c>
      <c r="P18" s="20">
        <v>98452.94</v>
      </c>
      <c r="Q18" s="20">
        <v>98452.94</v>
      </c>
      <c r="R18" s="20">
        <f>SUM(J18:Q18)</f>
        <v>1279235.21</v>
      </c>
    </row>
    <row r="19" spans="3:21" ht="28.5" customHeight="1" x14ac:dyDescent="0.25">
      <c r="C19" s="53"/>
      <c r="D19" s="59"/>
      <c r="E19" s="56" t="s">
        <v>6</v>
      </c>
      <c r="F19" s="56"/>
      <c r="G19" s="56"/>
      <c r="H19" s="56"/>
      <c r="I19" s="56"/>
      <c r="J19" s="18">
        <v>0</v>
      </c>
      <c r="K19" s="18">
        <v>0</v>
      </c>
      <c r="L19" s="18">
        <v>0</v>
      </c>
      <c r="M19" s="18">
        <v>0</v>
      </c>
      <c r="N19" s="20">
        <v>24572.06</v>
      </c>
      <c r="O19" s="20">
        <v>176062.35</v>
      </c>
      <c r="P19" s="20">
        <v>24613.24</v>
      </c>
      <c r="Q19" s="20">
        <v>24613.24</v>
      </c>
      <c r="R19" s="20">
        <f>SUM(J19:Q19)</f>
        <v>249860.88999999998</v>
      </c>
    </row>
    <row r="20" spans="3:21" ht="28.5" customHeight="1" x14ac:dyDescent="0.25">
      <c r="C20" s="53"/>
      <c r="D20" s="60"/>
      <c r="E20" s="57" t="s">
        <v>5</v>
      </c>
      <c r="F20" s="57"/>
      <c r="G20" s="57"/>
      <c r="H20" s="57"/>
      <c r="I20" s="57"/>
      <c r="J20" s="21">
        <v>0</v>
      </c>
      <c r="K20" s="21">
        <v>24110.15</v>
      </c>
      <c r="L20" s="21">
        <v>28561</v>
      </c>
      <c r="M20" s="21">
        <v>24594.23</v>
      </c>
      <c r="N20" s="21">
        <v>0</v>
      </c>
      <c r="O20" s="21">
        <v>0</v>
      </c>
      <c r="P20" s="21">
        <v>0</v>
      </c>
      <c r="Q20" s="21">
        <v>0</v>
      </c>
      <c r="R20" s="21">
        <f>SUM(J20:Q20)</f>
        <v>77265.38</v>
      </c>
    </row>
    <row r="21" spans="3:21" ht="21" customHeight="1" x14ac:dyDescent="0.25">
      <c r="C21" s="53" t="s">
        <v>4</v>
      </c>
      <c r="D21" s="58" t="s">
        <v>15</v>
      </c>
      <c r="E21" s="55" t="s">
        <v>7</v>
      </c>
      <c r="F21" s="55"/>
      <c r="G21" s="55"/>
      <c r="H21" s="55"/>
      <c r="I21" s="55"/>
      <c r="J21" s="22">
        <f t="shared" ref="J21:P21" si="3">SUM(J23:J26)</f>
        <v>302084.12</v>
      </c>
      <c r="K21" s="22">
        <f t="shared" si="3"/>
        <v>0</v>
      </c>
      <c r="L21" s="22">
        <f t="shared" si="3"/>
        <v>0</v>
      </c>
      <c r="M21" s="22">
        <f t="shared" si="3"/>
        <v>0</v>
      </c>
      <c r="N21" s="22">
        <f t="shared" si="3"/>
        <v>0</v>
      </c>
      <c r="O21" s="22">
        <f t="shared" si="3"/>
        <v>85688.23</v>
      </c>
      <c r="P21" s="22">
        <f t="shared" si="3"/>
        <v>0</v>
      </c>
      <c r="Q21" s="22">
        <f>SUM(Q23:Q26)</f>
        <v>0</v>
      </c>
      <c r="R21" s="22">
        <f>SUM(J21:Q21)</f>
        <v>387772.35</v>
      </c>
    </row>
    <row r="22" spans="3:21" ht="21" customHeight="1" x14ac:dyDescent="0.25">
      <c r="C22" s="53"/>
      <c r="D22" s="59"/>
      <c r="E22" s="56" t="s">
        <v>8</v>
      </c>
      <c r="F22" s="56"/>
      <c r="G22" s="56"/>
      <c r="H22" s="56"/>
      <c r="I22" s="56"/>
      <c r="J22" s="18"/>
      <c r="K22" s="18"/>
      <c r="L22" s="18"/>
      <c r="M22" s="18"/>
      <c r="N22" s="18"/>
      <c r="O22" s="18"/>
      <c r="P22" s="18"/>
      <c r="Q22" s="18"/>
      <c r="R22" s="19"/>
    </row>
    <row r="23" spans="3:21" ht="21" customHeight="1" x14ac:dyDescent="0.25">
      <c r="C23" s="53"/>
      <c r="D23" s="59"/>
      <c r="E23" s="56" t="s">
        <v>9</v>
      </c>
      <c r="F23" s="56"/>
      <c r="G23" s="56"/>
      <c r="H23" s="56"/>
      <c r="I23" s="56"/>
      <c r="J23" s="18">
        <v>5384</v>
      </c>
      <c r="K23" s="18">
        <v>0</v>
      </c>
      <c r="L23" s="18">
        <v>0</v>
      </c>
      <c r="M23" s="18">
        <v>0</v>
      </c>
      <c r="N23" s="20">
        <v>0</v>
      </c>
      <c r="O23" s="20">
        <v>60836.25</v>
      </c>
      <c r="P23" s="20">
        <v>0</v>
      </c>
      <c r="Q23" s="20">
        <v>0</v>
      </c>
      <c r="R23" s="20">
        <f>SUM(J23:Q23)</f>
        <v>66220.25</v>
      </c>
    </row>
    <row r="24" spans="3:21" ht="21" customHeight="1" x14ac:dyDescent="0.25">
      <c r="C24" s="53"/>
      <c r="D24" s="59"/>
      <c r="E24" s="56" t="s">
        <v>10</v>
      </c>
      <c r="F24" s="56"/>
      <c r="G24" s="56"/>
      <c r="H24" s="56"/>
      <c r="I24" s="56"/>
      <c r="J24" s="18">
        <v>296700.12</v>
      </c>
      <c r="K24" s="18">
        <v>0</v>
      </c>
      <c r="L24" s="18">
        <v>0</v>
      </c>
      <c r="M24" s="18">
        <v>0</v>
      </c>
      <c r="N24" s="20">
        <v>0</v>
      </c>
      <c r="O24" s="20">
        <v>24851.98</v>
      </c>
      <c r="P24" s="20">
        <v>0</v>
      </c>
      <c r="Q24" s="20">
        <v>0</v>
      </c>
      <c r="R24" s="20">
        <f>SUM(J24:Q24)</f>
        <v>321552.09999999998</v>
      </c>
    </row>
    <row r="25" spans="3:21" ht="21" customHeight="1" x14ac:dyDescent="0.25">
      <c r="C25" s="53"/>
      <c r="D25" s="59"/>
      <c r="E25" s="56" t="s">
        <v>6</v>
      </c>
      <c r="F25" s="56"/>
      <c r="G25" s="56"/>
      <c r="H25" s="56"/>
      <c r="I25" s="56"/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20">
        <v>0</v>
      </c>
      <c r="P25" s="18">
        <v>0</v>
      </c>
      <c r="Q25" s="18">
        <v>0</v>
      </c>
      <c r="R25" s="19">
        <f>SUM(J25:Q25)</f>
        <v>0</v>
      </c>
    </row>
    <row r="26" spans="3:21" ht="21" customHeight="1" x14ac:dyDescent="0.25">
      <c r="C26" s="53"/>
      <c r="D26" s="60"/>
      <c r="E26" s="57" t="s">
        <v>5</v>
      </c>
      <c r="F26" s="57"/>
      <c r="G26" s="57"/>
      <c r="H26" s="57"/>
      <c r="I26" s="57"/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f>SUM(J26:Q26)</f>
        <v>0</v>
      </c>
    </row>
    <row r="27" spans="3:21" ht="29.25" customHeight="1" x14ac:dyDescent="0.25">
      <c r="C27" s="53" t="s">
        <v>4</v>
      </c>
      <c r="D27" s="58" t="s">
        <v>13</v>
      </c>
      <c r="E27" s="61" t="s">
        <v>7</v>
      </c>
      <c r="F27" s="61"/>
      <c r="G27" s="61"/>
      <c r="H27" s="61"/>
      <c r="I27" s="61"/>
      <c r="J27" s="22">
        <f t="shared" ref="J27:Q27" si="4">SUM(J29:J32)</f>
        <v>13900654.529999999</v>
      </c>
      <c r="K27" s="22">
        <f t="shared" si="4"/>
        <v>14704669.25</v>
      </c>
      <c r="L27" s="22">
        <f t="shared" si="4"/>
        <v>15698144.82</v>
      </c>
      <c r="M27" s="22">
        <f t="shared" si="4"/>
        <v>17587732.43</v>
      </c>
      <c r="N27" s="22">
        <f t="shared" si="4"/>
        <v>22934594.25</v>
      </c>
      <c r="O27" s="22">
        <f t="shared" si="4"/>
        <v>21936382.59</v>
      </c>
      <c r="P27" s="22">
        <f t="shared" si="4"/>
        <v>95117.65</v>
      </c>
      <c r="Q27" s="22">
        <f t="shared" si="4"/>
        <v>27588.240000000002</v>
      </c>
      <c r="R27" s="22">
        <f>SUM(J27:Q27)</f>
        <v>106884883.76000001</v>
      </c>
      <c r="T27" s="3"/>
      <c r="U27" s="3"/>
    </row>
    <row r="28" spans="3:21" ht="29.25" customHeight="1" x14ac:dyDescent="0.25">
      <c r="C28" s="53"/>
      <c r="D28" s="59"/>
      <c r="E28" s="62" t="s">
        <v>8</v>
      </c>
      <c r="F28" s="62"/>
      <c r="G28" s="62"/>
      <c r="H28" s="62"/>
      <c r="I28" s="62"/>
      <c r="J28" s="7"/>
      <c r="K28" s="7"/>
      <c r="L28" s="7"/>
      <c r="M28" s="7"/>
      <c r="N28" s="7"/>
      <c r="O28" s="7"/>
      <c r="P28" s="7"/>
      <c r="Q28" s="7"/>
      <c r="R28" s="10"/>
    </row>
    <row r="29" spans="3:21" ht="29.25" customHeight="1" x14ac:dyDescent="0.25">
      <c r="C29" s="53"/>
      <c r="D29" s="59"/>
      <c r="E29" s="62" t="s">
        <v>9</v>
      </c>
      <c r="F29" s="62"/>
      <c r="G29" s="62"/>
      <c r="H29" s="62"/>
      <c r="I29" s="62"/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9">
        <f>SUM(J29:Q29)</f>
        <v>0</v>
      </c>
    </row>
    <row r="30" spans="3:21" ht="29.25" customHeight="1" x14ac:dyDescent="0.25">
      <c r="C30" s="53"/>
      <c r="D30" s="59"/>
      <c r="E30" s="62" t="s">
        <v>10</v>
      </c>
      <c r="F30" s="62"/>
      <c r="G30" s="62"/>
      <c r="H30" s="62"/>
      <c r="I30" s="62"/>
      <c r="J30" s="18">
        <v>0</v>
      </c>
      <c r="K30" s="18">
        <v>0</v>
      </c>
      <c r="L30" s="18">
        <v>0</v>
      </c>
      <c r="M30" s="18">
        <v>121070</v>
      </c>
      <c r="N30" s="20">
        <f>126420.14+38178.86+767655</f>
        <v>932254</v>
      </c>
      <c r="O30" s="20">
        <v>0</v>
      </c>
      <c r="P30" s="20">
        <v>95117.65</v>
      </c>
      <c r="Q30" s="20">
        <v>27588.240000000002</v>
      </c>
      <c r="R30" s="20">
        <f>SUM(J30:Q30)</f>
        <v>1176029.8899999999</v>
      </c>
    </row>
    <row r="31" spans="3:21" ht="29.25" customHeight="1" x14ac:dyDescent="0.25">
      <c r="C31" s="53"/>
      <c r="D31" s="59"/>
      <c r="E31" s="62" t="s">
        <v>6</v>
      </c>
      <c r="F31" s="62"/>
      <c r="G31" s="62"/>
      <c r="H31" s="62"/>
      <c r="I31" s="62"/>
      <c r="J31" s="18">
        <v>13900654.529999999</v>
      </c>
      <c r="K31" s="18">
        <v>14704669.25</v>
      </c>
      <c r="L31" s="18">
        <v>15698144.82</v>
      </c>
      <c r="M31" s="18">
        <v>17466662.43</v>
      </c>
      <c r="N31" s="20">
        <f>22002340.25</f>
        <v>22002340.25</v>
      </c>
      <c r="O31" s="20">
        <v>21936382.59</v>
      </c>
      <c r="P31" s="20">
        <v>0</v>
      </c>
      <c r="Q31" s="20">
        <v>0</v>
      </c>
      <c r="R31" s="20">
        <f>SUM(J31:Q31)</f>
        <v>105708853.87</v>
      </c>
    </row>
    <row r="32" spans="3:21" ht="29.25" customHeight="1" x14ac:dyDescent="0.25">
      <c r="C32" s="53"/>
      <c r="D32" s="60"/>
      <c r="E32" s="57" t="s">
        <v>5</v>
      </c>
      <c r="F32" s="57"/>
      <c r="G32" s="57"/>
      <c r="H32" s="57"/>
      <c r="I32" s="57"/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f>SUM(J32:Q32)</f>
        <v>0</v>
      </c>
    </row>
    <row r="33" spans="3:21" ht="40.5" customHeight="1" x14ac:dyDescent="0.25">
      <c r="C33" s="53" t="s">
        <v>4</v>
      </c>
      <c r="D33" s="58" t="s">
        <v>47</v>
      </c>
      <c r="E33" s="61" t="s">
        <v>7</v>
      </c>
      <c r="F33" s="61"/>
      <c r="G33" s="61"/>
      <c r="H33" s="61"/>
      <c r="I33" s="61"/>
      <c r="J33" s="22">
        <f t="shared" ref="J33:O33" si="5">SUM(J35:J38)</f>
        <v>25704.02</v>
      </c>
      <c r="K33" s="22">
        <f t="shared" si="5"/>
        <v>259673.11999999997</v>
      </c>
      <c r="L33" s="22">
        <f>SUM(L35:L38)</f>
        <v>770400</v>
      </c>
      <c r="M33" s="22">
        <f>SUM(M35:M38)</f>
        <v>0</v>
      </c>
      <c r="N33" s="22">
        <f t="shared" si="5"/>
        <v>95912.35</v>
      </c>
      <c r="O33" s="22">
        <f t="shared" si="5"/>
        <v>865.94</v>
      </c>
      <c r="P33" s="22">
        <f>SUM(P35:P38)</f>
        <v>961.06</v>
      </c>
      <c r="Q33" s="22">
        <f>SUM(Q35:Q38)</f>
        <v>278.76</v>
      </c>
      <c r="R33" s="22">
        <f>SUM(J33:Q33)</f>
        <v>1153795.25</v>
      </c>
      <c r="T33" s="3"/>
    </row>
    <row r="34" spans="3:21" ht="24.75" customHeight="1" x14ac:dyDescent="0.25">
      <c r="C34" s="53"/>
      <c r="D34" s="59"/>
      <c r="E34" s="62" t="s">
        <v>8</v>
      </c>
      <c r="F34" s="62"/>
      <c r="G34" s="62"/>
      <c r="H34" s="62"/>
      <c r="I34" s="62"/>
      <c r="J34" s="7"/>
      <c r="K34" s="7"/>
      <c r="L34" s="7"/>
      <c r="M34" s="7"/>
      <c r="N34" s="7"/>
      <c r="O34" s="7"/>
      <c r="P34" s="7"/>
      <c r="Q34" s="7"/>
      <c r="R34" s="10"/>
      <c r="U34" s="12"/>
    </row>
    <row r="35" spans="3:21" ht="33" customHeight="1" x14ac:dyDescent="0.25">
      <c r="C35" s="53"/>
      <c r="D35" s="59"/>
      <c r="E35" s="62" t="s">
        <v>9</v>
      </c>
      <c r="F35" s="62"/>
      <c r="G35" s="62"/>
      <c r="H35" s="62"/>
      <c r="I35" s="62"/>
      <c r="J35" s="18">
        <v>598</v>
      </c>
      <c r="K35" s="18">
        <v>221639.8</v>
      </c>
      <c r="L35" s="18">
        <v>224551.25</v>
      </c>
      <c r="M35" s="18">
        <v>0</v>
      </c>
      <c r="N35" s="20">
        <v>67416.23</v>
      </c>
      <c r="O35" s="20">
        <v>0</v>
      </c>
      <c r="P35" s="20">
        <v>0</v>
      </c>
      <c r="Q35" s="20">
        <v>0</v>
      </c>
      <c r="R35" s="20">
        <f>SUM(J35:Q35)</f>
        <v>514205.27999999997</v>
      </c>
      <c r="U35" s="13"/>
    </row>
    <row r="36" spans="3:21" ht="36" customHeight="1" x14ac:dyDescent="0.25">
      <c r="C36" s="53"/>
      <c r="D36" s="59"/>
      <c r="E36" s="62" t="s">
        <v>10</v>
      </c>
      <c r="F36" s="62"/>
      <c r="G36" s="62"/>
      <c r="H36" s="62"/>
      <c r="I36" s="62"/>
      <c r="J36" s="18">
        <v>3714.02</v>
      </c>
      <c r="K36" s="18">
        <v>29944.92</v>
      </c>
      <c r="L36" s="18">
        <v>533964.75</v>
      </c>
      <c r="M36" s="18">
        <v>0</v>
      </c>
      <c r="N36" s="20">
        <v>27536.71</v>
      </c>
      <c r="O36" s="20">
        <v>0</v>
      </c>
      <c r="P36" s="20">
        <v>0</v>
      </c>
      <c r="Q36" s="20">
        <v>0</v>
      </c>
      <c r="R36" s="20">
        <f>SUM(J36:Q36)</f>
        <v>595160.39999999991</v>
      </c>
      <c r="U36" s="13"/>
    </row>
    <row r="37" spans="3:21" ht="38.25" customHeight="1" x14ac:dyDescent="0.25">
      <c r="C37" s="53"/>
      <c r="D37" s="59"/>
      <c r="E37" s="62" t="s">
        <v>6</v>
      </c>
      <c r="F37" s="62"/>
      <c r="G37" s="62"/>
      <c r="H37" s="62"/>
      <c r="I37" s="62"/>
      <c r="J37" s="18">
        <v>0</v>
      </c>
      <c r="K37" s="18">
        <v>8088.4</v>
      </c>
      <c r="L37" s="18">
        <v>11884</v>
      </c>
      <c r="M37" s="18">
        <v>0</v>
      </c>
      <c r="N37" s="20">
        <v>959.41</v>
      </c>
      <c r="O37" s="20">
        <v>865.94</v>
      </c>
      <c r="P37" s="20">
        <v>961.06</v>
      </c>
      <c r="Q37" s="20">
        <v>278.76</v>
      </c>
      <c r="R37" s="20">
        <f>SUM(J37:Q37)</f>
        <v>23037.57</v>
      </c>
      <c r="U37" s="12"/>
    </row>
    <row r="38" spans="3:21" ht="37.5" customHeight="1" x14ac:dyDescent="0.25">
      <c r="C38" s="53"/>
      <c r="D38" s="60"/>
      <c r="E38" s="57" t="s">
        <v>5</v>
      </c>
      <c r="F38" s="57"/>
      <c r="G38" s="57"/>
      <c r="H38" s="57"/>
      <c r="I38" s="57"/>
      <c r="J38" s="21">
        <v>21392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f>SUM(J38:Q38)</f>
        <v>21392</v>
      </c>
    </row>
    <row r="39" spans="3:21" x14ac:dyDescent="0.25">
      <c r="C39" s="53" t="s">
        <v>4</v>
      </c>
      <c r="D39" s="58" t="s">
        <v>16</v>
      </c>
      <c r="E39" s="61" t="s">
        <v>7</v>
      </c>
      <c r="F39" s="61"/>
      <c r="G39" s="61"/>
      <c r="H39" s="61"/>
      <c r="I39" s="61"/>
      <c r="J39" s="22">
        <f t="shared" ref="J39:Q39" si="6">SUM(J41:J44)</f>
        <v>52692598.68</v>
      </c>
      <c r="K39" s="22">
        <f t="shared" si="6"/>
        <v>52110766.020000003</v>
      </c>
      <c r="L39" s="22">
        <f t="shared" si="6"/>
        <v>58199415.799999997</v>
      </c>
      <c r="M39" s="22">
        <f t="shared" si="6"/>
        <v>56766026.649999999</v>
      </c>
      <c r="N39" s="22">
        <f>SUM(N41:N44)</f>
        <v>66925220.530000001</v>
      </c>
      <c r="O39" s="22">
        <f t="shared" si="6"/>
        <v>77659045.700000003</v>
      </c>
      <c r="P39" s="22">
        <f t="shared" si="6"/>
        <v>73231396.879999995</v>
      </c>
      <c r="Q39" s="22">
        <f t="shared" si="6"/>
        <v>73231396.879999995</v>
      </c>
      <c r="R39" s="22">
        <f>SUM(J39:Q39)</f>
        <v>510815867.13999999</v>
      </c>
      <c r="T39" s="3"/>
    </row>
    <row r="40" spans="3:21" x14ac:dyDescent="0.25">
      <c r="C40" s="53"/>
      <c r="D40" s="59"/>
      <c r="E40" s="62" t="s">
        <v>8</v>
      </c>
      <c r="F40" s="62"/>
      <c r="G40" s="62"/>
      <c r="H40" s="62"/>
      <c r="I40" s="62"/>
      <c r="J40" s="18"/>
      <c r="K40" s="18"/>
      <c r="L40" s="18"/>
      <c r="M40" s="18"/>
      <c r="N40" s="18"/>
      <c r="O40" s="18"/>
      <c r="P40" s="18"/>
      <c r="Q40" s="18"/>
      <c r="R40" s="19"/>
    </row>
    <row r="41" spans="3:21" ht="15.75" customHeight="1" x14ac:dyDescent="0.25">
      <c r="C41" s="53"/>
      <c r="D41" s="59"/>
      <c r="E41" s="62" t="s">
        <v>9</v>
      </c>
      <c r="F41" s="62"/>
      <c r="G41" s="62"/>
      <c r="H41" s="62"/>
      <c r="I41" s="62"/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9">
        <f>SUM(J41:Q41)</f>
        <v>0</v>
      </c>
    </row>
    <row r="42" spans="3:21" ht="22.5" customHeight="1" x14ac:dyDescent="0.25">
      <c r="C42" s="53"/>
      <c r="D42" s="59"/>
      <c r="E42" s="62" t="s">
        <v>10</v>
      </c>
      <c r="F42" s="62"/>
      <c r="G42" s="62"/>
      <c r="H42" s="62"/>
      <c r="I42" s="62"/>
      <c r="J42" s="18">
        <v>0</v>
      </c>
      <c r="K42" s="18">
        <v>0</v>
      </c>
      <c r="L42" s="18">
        <v>0</v>
      </c>
      <c r="M42" s="18">
        <v>0</v>
      </c>
      <c r="N42" s="20">
        <f>632099.87+190894.13</f>
        <v>822994</v>
      </c>
      <c r="O42" s="20">
        <v>0</v>
      </c>
      <c r="P42" s="20">
        <v>0</v>
      </c>
      <c r="Q42" s="20">
        <v>0</v>
      </c>
      <c r="R42" s="20">
        <f>SUM(J42:Q42)</f>
        <v>822994</v>
      </c>
    </row>
    <row r="43" spans="3:21" x14ac:dyDescent="0.25">
      <c r="C43" s="53"/>
      <c r="D43" s="59"/>
      <c r="E43" s="62" t="s">
        <v>6</v>
      </c>
      <c r="F43" s="62"/>
      <c r="G43" s="62"/>
      <c r="H43" s="62"/>
      <c r="I43" s="62"/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9">
        <f>SUM(J43:Q43)</f>
        <v>0</v>
      </c>
    </row>
    <row r="44" spans="3:21" ht="27.75" customHeight="1" x14ac:dyDescent="0.25">
      <c r="C44" s="53"/>
      <c r="D44" s="60"/>
      <c r="E44" s="57" t="s">
        <v>5</v>
      </c>
      <c r="F44" s="57"/>
      <c r="G44" s="57"/>
      <c r="H44" s="57"/>
      <c r="I44" s="57"/>
      <c r="J44" s="21">
        <v>52692598.68</v>
      </c>
      <c r="K44" s="21">
        <v>52110766.020000003</v>
      </c>
      <c r="L44" s="21">
        <v>58199415.799999997</v>
      </c>
      <c r="M44" s="21">
        <v>56766026.649999999</v>
      </c>
      <c r="N44" s="21">
        <v>66102226.530000001</v>
      </c>
      <c r="O44" s="21">
        <v>77659045.700000003</v>
      </c>
      <c r="P44" s="21">
        <v>73231396.879999995</v>
      </c>
      <c r="Q44" s="21">
        <v>73231396.879999995</v>
      </c>
      <c r="R44" s="21">
        <f>SUM(J44:Q44)</f>
        <v>509992873.13999999</v>
      </c>
    </row>
    <row r="45" spans="3:21" ht="24" customHeight="1" x14ac:dyDescent="0.25">
      <c r="C45" s="53" t="s">
        <v>4</v>
      </c>
      <c r="D45" s="58" t="s">
        <v>12</v>
      </c>
      <c r="E45" s="61" t="s">
        <v>7</v>
      </c>
      <c r="F45" s="61"/>
      <c r="G45" s="61"/>
      <c r="H45" s="61"/>
      <c r="I45" s="61"/>
      <c r="J45" s="22">
        <f t="shared" ref="J45:Q45" si="7">SUM(J47:J50)</f>
        <v>7553044.2300000004</v>
      </c>
      <c r="K45" s="22">
        <f t="shared" si="7"/>
        <v>7129688.8200000003</v>
      </c>
      <c r="L45" s="22">
        <f t="shared" si="7"/>
        <v>11990704.609999999</v>
      </c>
      <c r="M45" s="22">
        <f t="shared" si="7"/>
        <v>12252405.15</v>
      </c>
      <c r="N45" s="22">
        <f t="shared" si="7"/>
        <v>14813455.57</v>
      </c>
      <c r="O45" s="22">
        <f t="shared" si="7"/>
        <v>11620808.800000001</v>
      </c>
      <c r="P45" s="22">
        <f t="shared" si="7"/>
        <v>0</v>
      </c>
      <c r="Q45" s="22">
        <f t="shared" si="7"/>
        <v>0</v>
      </c>
      <c r="R45" s="22">
        <f>SUM(J45:Q45)</f>
        <v>65360107.180000007</v>
      </c>
    </row>
    <row r="46" spans="3:21" ht="24" customHeight="1" x14ac:dyDescent="0.25">
      <c r="C46" s="53"/>
      <c r="D46" s="59"/>
      <c r="E46" s="62" t="s">
        <v>8</v>
      </c>
      <c r="F46" s="62"/>
      <c r="G46" s="62"/>
      <c r="H46" s="62"/>
      <c r="I46" s="62"/>
      <c r="J46" s="18"/>
      <c r="K46" s="18"/>
      <c r="L46" s="18"/>
      <c r="M46" s="18"/>
      <c r="N46" s="18"/>
      <c r="O46" s="18"/>
      <c r="P46" s="18"/>
      <c r="Q46" s="18"/>
      <c r="R46" s="19"/>
    </row>
    <row r="47" spans="3:21" ht="24" customHeight="1" x14ac:dyDescent="0.25">
      <c r="C47" s="53"/>
      <c r="D47" s="59"/>
      <c r="E47" s="62" t="s">
        <v>9</v>
      </c>
      <c r="F47" s="62"/>
      <c r="G47" s="62"/>
      <c r="H47" s="62"/>
      <c r="I47" s="62"/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9">
        <f>SUM(J47:Q47)</f>
        <v>0</v>
      </c>
    </row>
    <row r="48" spans="3:21" ht="24" customHeight="1" x14ac:dyDescent="0.25">
      <c r="C48" s="53"/>
      <c r="D48" s="59"/>
      <c r="E48" s="62" t="s">
        <v>10</v>
      </c>
      <c r="F48" s="62"/>
      <c r="G48" s="62"/>
      <c r="H48" s="62"/>
      <c r="I48" s="62"/>
      <c r="J48" s="18">
        <v>451439.66</v>
      </c>
      <c r="K48" s="18">
        <v>0</v>
      </c>
      <c r="L48" s="18">
        <v>0</v>
      </c>
      <c r="M48" s="18">
        <v>314581</v>
      </c>
      <c r="N48" s="20">
        <v>98759</v>
      </c>
      <c r="O48" s="20">
        <v>0</v>
      </c>
      <c r="P48" s="20">
        <v>0</v>
      </c>
      <c r="Q48" s="20">
        <v>0</v>
      </c>
      <c r="R48" s="20">
        <f>SUM(J48:Q48)</f>
        <v>864779.65999999992</v>
      </c>
    </row>
    <row r="49" spans="3:18" ht="24" customHeight="1" x14ac:dyDescent="0.25">
      <c r="C49" s="53"/>
      <c r="D49" s="59"/>
      <c r="E49" s="62" t="s">
        <v>6</v>
      </c>
      <c r="F49" s="62"/>
      <c r="G49" s="62"/>
      <c r="H49" s="62"/>
      <c r="I49" s="62"/>
      <c r="J49" s="18">
        <v>7101604.5700000003</v>
      </c>
      <c r="K49" s="18">
        <v>7129688.8200000003</v>
      </c>
      <c r="L49" s="18">
        <v>11971174.84</v>
      </c>
      <c r="M49" s="18">
        <v>11491210.470000001</v>
      </c>
      <c r="N49" s="20">
        <v>14714696.57</v>
      </c>
      <c r="O49" s="20">
        <v>11620808.800000001</v>
      </c>
      <c r="P49" s="20">
        <v>0</v>
      </c>
      <c r="Q49" s="20">
        <v>0</v>
      </c>
      <c r="R49" s="20">
        <f>SUM(J49:Q49)</f>
        <v>64029184.070000008</v>
      </c>
    </row>
    <row r="50" spans="3:18" ht="24" customHeight="1" x14ac:dyDescent="0.25">
      <c r="C50" s="53"/>
      <c r="D50" s="60"/>
      <c r="E50" s="57" t="s">
        <v>5</v>
      </c>
      <c r="F50" s="57"/>
      <c r="G50" s="57"/>
      <c r="H50" s="57"/>
      <c r="I50" s="57"/>
      <c r="J50" s="21">
        <v>0</v>
      </c>
      <c r="K50" s="21">
        <v>0</v>
      </c>
      <c r="L50" s="21">
        <v>19529.77</v>
      </c>
      <c r="M50" s="21">
        <v>446613.68</v>
      </c>
      <c r="N50" s="21">
        <v>0</v>
      </c>
      <c r="O50" s="21">
        <v>0</v>
      </c>
      <c r="P50" s="21">
        <v>0</v>
      </c>
      <c r="Q50" s="21">
        <v>0</v>
      </c>
      <c r="R50" s="21">
        <f>SUM(J50:Q50)</f>
        <v>466143.45</v>
      </c>
    </row>
    <row r="51" spans="3:18" x14ac:dyDescent="0.25">
      <c r="C51" s="53" t="s">
        <v>4</v>
      </c>
      <c r="D51" s="63" t="s">
        <v>46</v>
      </c>
      <c r="E51" s="61" t="s">
        <v>7</v>
      </c>
      <c r="F51" s="61"/>
      <c r="G51" s="61"/>
      <c r="H51" s="61"/>
      <c r="I51" s="61"/>
      <c r="J51" s="22">
        <f t="shared" ref="J51:Q51" si="8">SUM(J53:J56)</f>
        <v>183060</v>
      </c>
      <c r="K51" s="22">
        <f t="shared" si="8"/>
        <v>180900</v>
      </c>
      <c r="L51" s="22">
        <f t="shared" si="8"/>
        <v>233100</v>
      </c>
      <c r="M51" s="22">
        <f t="shared" si="8"/>
        <v>320432</v>
      </c>
      <c r="N51" s="22">
        <f t="shared" si="8"/>
        <v>243078</v>
      </c>
      <c r="O51" s="22">
        <f t="shared" si="8"/>
        <v>0</v>
      </c>
      <c r="P51" s="22">
        <f t="shared" si="8"/>
        <v>0</v>
      </c>
      <c r="Q51" s="22">
        <f t="shared" si="8"/>
        <v>0</v>
      </c>
      <c r="R51" s="22">
        <f>SUM(J51:Q51)</f>
        <v>1160570</v>
      </c>
    </row>
    <row r="52" spans="3:18" x14ac:dyDescent="0.25">
      <c r="C52" s="53"/>
      <c r="D52" s="63"/>
      <c r="E52" s="62" t="s">
        <v>8</v>
      </c>
      <c r="F52" s="62"/>
      <c r="G52" s="62"/>
      <c r="H52" s="62"/>
      <c r="I52" s="62"/>
      <c r="J52" s="8"/>
      <c r="K52" s="8"/>
      <c r="L52" s="8"/>
      <c r="M52" s="17"/>
      <c r="N52" s="8"/>
      <c r="O52" s="10"/>
      <c r="P52" s="14"/>
      <c r="Q52" s="17"/>
      <c r="R52" s="10"/>
    </row>
    <row r="53" spans="3:18" x14ac:dyDescent="0.25">
      <c r="C53" s="53"/>
      <c r="D53" s="63"/>
      <c r="E53" s="62" t="s">
        <v>9</v>
      </c>
      <c r="F53" s="62"/>
      <c r="G53" s="62"/>
      <c r="H53" s="62"/>
      <c r="I53" s="62"/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f>SUM(J53:Q53)</f>
        <v>0</v>
      </c>
    </row>
    <row r="54" spans="3:18" x14ac:dyDescent="0.25">
      <c r="C54" s="53"/>
      <c r="D54" s="63"/>
      <c r="E54" s="62" t="s">
        <v>10</v>
      </c>
      <c r="F54" s="62"/>
      <c r="G54" s="62"/>
      <c r="H54" s="62"/>
      <c r="I54" s="62"/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f>SUM(J54:Q54)</f>
        <v>0</v>
      </c>
    </row>
    <row r="55" spans="3:18" x14ac:dyDescent="0.25">
      <c r="C55" s="53"/>
      <c r="D55" s="63"/>
      <c r="E55" s="62" t="s">
        <v>6</v>
      </c>
      <c r="F55" s="62"/>
      <c r="G55" s="62"/>
      <c r="H55" s="62"/>
      <c r="I55" s="62"/>
      <c r="J55" s="18">
        <v>183060</v>
      </c>
      <c r="K55" s="18">
        <f>120600+60300</f>
        <v>180900</v>
      </c>
      <c r="L55" s="18">
        <v>233100</v>
      </c>
      <c r="M55" s="18">
        <v>320432</v>
      </c>
      <c r="N55" s="20">
        <v>243078</v>
      </c>
      <c r="O55" s="20">
        <v>0</v>
      </c>
      <c r="P55" s="20">
        <v>0</v>
      </c>
      <c r="Q55" s="20">
        <v>0</v>
      </c>
      <c r="R55" s="20">
        <f>SUM(J55:Q55)</f>
        <v>1160570</v>
      </c>
    </row>
    <row r="56" spans="3:18" x14ac:dyDescent="0.25">
      <c r="C56" s="53"/>
      <c r="D56" s="63"/>
      <c r="E56" s="57" t="s">
        <v>5</v>
      </c>
      <c r="F56" s="57"/>
      <c r="G56" s="57"/>
      <c r="H56" s="57"/>
      <c r="I56" s="57"/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f>SUM(J56:Q56)</f>
        <v>0</v>
      </c>
    </row>
    <row r="61" spans="3:18" x14ac:dyDescent="0.25">
      <c r="P61" s="3"/>
      <c r="Q61" s="3"/>
    </row>
  </sheetData>
  <mergeCells count="71">
    <mergeCell ref="O1:R1"/>
    <mergeCell ref="C51:C56"/>
    <mergeCell ref="D51:D56"/>
    <mergeCell ref="E51:I51"/>
    <mergeCell ref="E52:I52"/>
    <mergeCell ref="E53:I53"/>
    <mergeCell ref="E54:I54"/>
    <mergeCell ref="E55:I55"/>
    <mergeCell ref="E56:I56"/>
    <mergeCell ref="C45:C50"/>
    <mergeCell ref="D45:D50"/>
    <mergeCell ref="E45:I45"/>
    <mergeCell ref="E46:I46"/>
    <mergeCell ref="E47:I47"/>
    <mergeCell ref="E48:I48"/>
    <mergeCell ref="E49:I49"/>
    <mergeCell ref="E50:I50"/>
    <mergeCell ref="C39:C44"/>
    <mergeCell ref="D39:D44"/>
    <mergeCell ref="E39:I39"/>
    <mergeCell ref="E40:I40"/>
    <mergeCell ref="E41:I41"/>
    <mergeCell ref="E42:I42"/>
    <mergeCell ref="E43:I43"/>
    <mergeCell ref="E44:I44"/>
    <mergeCell ref="C33:C38"/>
    <mergeCell ref="D33:D38"/>
    <mergeCell ref="E33:I33"/>
    <mergeCell ref="E34:I34"/>
    <mergeCell ref="E35:I35"/>
    <mergeCell ref="E36:I36"/>
    <mergeCell ref="E37:I37"/>
    <mergeCell ref="E38:I38"/>
    <mergeCell ref="C27:C32"/>
    <mergeCell ref="D27:D32"/>
    <mergeCell ref="E27:I27"/>
    <mergeCell ref="E28:I28"/>
    <mergeCell ref="E29:I29"/>
    <mergeCell ref="E30:I30"/>
    <mergeCell ref="E31:I31"/>
    <mergeCell ref="E32:I32"/>
    <mergeCell ref="C21:C26"/>
    <mergeCell ref="D21:D26"/>
    <mergeCell ref="E21:I21"/>
    <mergeCell ref="E22:I22"/>
    <mergeCell ref="E23:I23"/>
    <mergeCell ref="E24:I24"/>
    <mergeCell ref="E25:I25"/>
    <mergeCell ref="E26:I26"/>
    <mergeCell ref="C15:C20"/>
    <mergeCell ref="D15:D20"/>
    <mergeCell ref="E15:I15"/>
    <mergeCell ref="E16:I16"/>
    <mergeCell ref="E17:I17"/>
    <mergeCell ref="E18:I18"/>
    <mergeCell ref="E19:I19"/>
    <mergeCell ref="E20:I20"/>
    <mergeCell ref="C9:C14"/>
    <mergeCell ref="D9:D14"/>
    <mergeCell ref="E9:I9"/>
    <mergeCell ref="E10:I10"/>
    <mergeCell ref="E11:I11"/>
    <mergeCell ref="E12:I12"/>
    <mergeCell ref="E13:I13"/>
    <mergeCell ref="E14:I14"/>
    <mergeCell ref="I2:R2"/>
    <mergeCell ref="D4:R4"/>
    <mergeCell ref="C7:C8"/>
    <mergeCell ref="D7:D8"/>
    <mergeCell ref="E7:I8"/>
    <mergeCell ref="J7:R7"/>
  </mergeCells>
  <pageMargins left="0.7" right="0.7" top="0.75" bottom="0.75" header="0.3" footer="0.3"/>
  <pageSetup paperSize="9" scale="55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Перечень мероприятий</vt:lpstr>
      <vt:lpstr>Ресурсное обеспечение</vt:lpstr>
      <vt:lpstr>'Перечень мероприятий'!Print_Area</vt:lpstr>
      <vt:lpstr>'Перечень мероприятий'!Print_Titles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2023-09-05T03:14:04Z</dcterms:modified>
</cp:coreProperties>
</file>